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-690" yWindow="570" windowWidth="24240" windowHeight="13740" activeTab="1"/>
  </bookViews>
  <sheets>
    <sheet name="COULEURS DES EQUIPES " sheetId="14" r:id="rId1"/>
    <sheet name="ÉQUIPES_PARTICIPANTS - Tableau " sheetId="1" r:id="rId2"/>
    <sheet name="U6_FESTIFOOT - Tableau 2" sheetId="2" r:id="rId3"/>
    <sheet name="U07_DÉBUTANTS - Tableau 2" sheetId="3" r:id="rId4"/>
    <sheet name="U08_DIABLOTINS - Tableau 2" sheetId="4" r:id="rId5"/>
    <sheet name="U9_DIABLOTINS - Tableau 2" sheetId="5" r:id="rId6"/>
    <sheet name="U10_PRÉMINIMES - Tableau 2" sheetId="6" r:id="rId7"/>
    <sheet name="U11_PRÉMINIMES - Tableau 2" sheetId="7" r:id="rId8"/>
    <sheet name="U12_MINIMES - Tableau 2" sheetId="8" r:id="rId9"/>
    <sheet name="U13_MINIMES - Tableau 2" sheetId="9" r:id="rId10"/>
    <sheet name="U14  CADET  - Tableau 2" sheetId="11" r:id="rId11"/>
    <sheet name="U17 - Tableau 2" sheetId="12" r:id="rId12"/>
    <sheet name="U15 - Tableau 2" sheetId="13" r:id="rId13"/>
    <sheet name="DAMES" sheetId="16" r:id="rId14"/>
  </sheets>
  <calcPr calcId="124519"/>
</workbook>
</file>

<file path=xl/calcChain.xml><?xml version="1.0" encoding="utf-8"?>
<calcChain xmlns="http://schemas.openxmlformats.org/spreadsheetml/2006/main">
  <c r="A11" i="4"/>
  <c r="J42"/>
  <c r="G42"/>
  <c r="J41"/>
  <c r="G41"/>
  <c r="J40"/>
  <c r="G40"/>
  <c r="J39"/>
  <c r="G39"/>
  <c r="J38"/>
  <c r="G38"/>
  <c r="F38"/>
  <c r="F39" s="1"/>
  <c r="F40" s="1"/>
  <c r="F41" s="1"/>
  <c r="F42" s="1"/>
  <c r="A38"/>
  <c r="J37"/>
  <c r="G37"/>
  <c r="F35"/>
  <c r="F22" i="12"/>
  <c r="F23" s="1"/>
  <c r="F24" s="1"/>
  <c r="F25" s="1"/>
  <c r="F26" s="1"/>
  <c r="F27" s="1"/>
  <c r="F28" s="1"/>
  <c r="F29" s="1"/>
  <c r="F30" s="1"/>
  <c r="F20"/>
  <c r="F11"/>
  <c r="F12" s="1"/>
  <c r="F13" s="1"/>
  <c r="F14" s="1"/>
  <c r="F15" s="1"/>
  <c r="F16" s="1"/>
  <c r="F17" s="1"/>
  <c r="F18" s="1"/>
  <c r="A11"/>
  <c r="F8"/>
  <c r="J32" i="8"/>
  <c r="G32"/>
  <c r="J31"/>
  <c r="G31"/>
  <c r="J30"/>
  <c r="G30"/>
  <c r="J29"/>
  <c r="G29"/>
  <c r="J28"/>
  <c r="G28"/>
  <c r="J27"/>
  <c r="G27"/>
  <c r="J26"/>
  <c r="G26"/>
  <c r="J25"/>
  <c r="G25"/>
  <c r="J24"/>
  <c r="G24"/>
  <c r="F24"/>
  <c r="F25" s="1"/>
  <c r="F26" s="1"/>
  <c r="F27" s="1"/>
  <c r="F28" s="1"/>
  <c r="F29" s="1"/>
  <c r="F30" s="1"/>
  <c r="F31" s="1"/>
  <c r="F32" s="1"/>
  <c r="A24"/>
  <c r="J23"/>
  <c r="G23"/>
  <c r="F21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F11"/>
  <c r="F12" s="1"/>
  <c r="F13" s="1"/>
  <c r="F14" s="1"/>
  <c r="F15" s="1"/>
  <c r="F16" s="1"/>
  <c r="F17" s="1"/>
  <c r="F18" s="1"/>
  <c r="F19" s="1"/>
  <c r="A11"/>
  <c r="J10"/>
  <c r="G10"/>
  <c r="F8"/>
  <c r="J24" i="16"/>
  <c r="G24"/>
  <c r="J23"/>
  <c r="G23"/>
  <c r="J22"/>
  <c r="G22"/>
  <c r="D22"/>
  <c r="J21"/>
  <c r="G21"/>
  <c r="D21"/>
  <c r="J20"/>
  <c r="G20"/>
  <c r="F20"/>
  <c r="F21" s="1"/>
  <c r="F22" s="1"/>
  <c r="F23" s="1"/>
  <c r="F24" s="1"/>
  <c r="D20"/>
  <c r="A20"/>
  <c r="J19"/>
  <c r="G19"/>
  <c r="D19"/>
  <c r="F17"/>
  <c r="J32" i="13"/>
  <c r="G32"/>
  <c r="J31"/>
  <c r="G31"/>
  <c r="J30"/>
  <c r="G30"/>
  <c r="J29"/>
  <c r="G29"/>
  <c r="J28"/>
  <c r="G28"/>
  <c r="J27"/>
  <c r="G27"/>
  <c r="J26"/>
  <c r="G26"/>
  <c r="J25"/>
  <c r="G25"/>
  <c r="J24"/>
  <c r="G24"/>
  <c r="F24"/>
  <c r="F25" s="1"/>
  <c r="F26" s="1"/>
  <c r="F27" s="1"/>
  <c r="F28" s="1"/>
  <c r="F29" s="1"/>
  <c r="F30" s="1"/>
  <c r="F31" s="1"/>
  <c r="F32" s="1"/>
  <c r="A24"/>
  <c r="J23"/>
  <c r="G23"/>
  <c r="F21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F11"/>
  <c r="F12" s="1"/>
  <c r="F13" s="1"/>
  <c r="F14" s="1"/>
  <c r="F15" s="1"/>
  <c r="F16" s="1"/>
  <c r="F17" s="1"/>
  <c r="F18" s="1"/>
  <c r="F19" s="1"/>
  <c r="A11"/>
  <c r="J10"/>
  <c r="G10"/>
  <c r="F8"/>
  <c r="F25" i="11"/>
  <c r="A11"/>
  <c r="F8"/>
  <c r="J32" i="9"/>
  <c r="G32"/>
  <c r="J31"/>
  <c r="G31"/>
  <c r="J30"/>
  <c r="G30"/>
  <c r="J29"/>
  <c r="G29"/>
  <c r="J28"/>
  <c r="G28"/>
  <c r="J27"/>
  <c r="G27"/>
  <c r="J26"/>
  <c r="G26"/>
  <c r="J25"/>
  <c r="G25"/>
  <c r="J24"/>
  <c r="G24"/>
  <c r="F24"/>
  <c r="F25" s="1"/>
  <c r="F26" s="1"/>
  <c r="F27" s="1"/>
  <c r="F28" s="1"/>
  <c r="F29" s="1"/>
  <c r="F30" s="1"/>
  <c r="F31" s="1"/>
  <c r="F32" s="1"/>
  <c r="A24"/>
  <c r="J23"/>
  <c r="G23"/>
  <c r="F21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F11"/>
  <c r="F12" s="1"/>
  <c r="F13" s="1"/>
  <c r="F14" s="1"/>
  <c r="F15" s="1"/>
  <c r="F16" s="1"/>
  <c r="F17" s="1"/>
  <c r="F18" s="1"/>
  <c r="F19" s="1"/>
  <c r="A11"/>
  <c r="J10"/>
  <c r="G10"/>
  <c r="F8"/>
  <c r="F11" i="5"/>
  <c r="J15" i="16"/>
  <c r="D13"/>
  <c r="J12"/>
  <c r="D12"/>
  <c r="J14"/>
  <c r="J11"/>
  <c r="G11"/>
  <c r="F11"/>
  <c r="F12" s="1"/>
  <c r="F13" s="1"/>
  <c r="F14" s="1"/>
  <c r="F15" s="1"/>
  <c r="D11"/>
  <c r="A11"/>
  <c r="D10"/>
  <c r="G13"/>
  <c r="F8"/>
  <c r="J13" l="1"/>
  <c r="G12"/>
  <c r="G14"/>
  <c r="G15"/>
  <c r="J10"/>
  <c r="G10"/>
  <c r="J42" i="7" l="1"/>
  <c r="G42"/>
  <c r="J41"/>
  <c r="G41"/>
  <c r="J40"/>
  <c r="G40"/>
  <c r="J39"/>
  <c r="G39"/>
  <c r="J38"/>
  <c r="G38"/>
  <c r="F38"/>
  <c r="F39" s="1"/>
  <c r="F40" s="1"/>
  <c r="F41" s="1"/>
  <c r="F42" s="1"/>
  <c r="A38"/>
  <c r="J37"/>
  <c r="G37"/>
  <c r="F35"/>
  <c r="J33"/>
  <c r="G33"/>
  <c r="J32"/>
  <c r="G32"/>
  <c r="J31"/>
  <c r="G31"/>
  <c r="J30"/>
  <c r="G30"/>
  <c r="J29"/>
  <c r="G29"/>
  <c r="F29"/>
  <c r="F30" s="1"/>
  <c r="F31" s="1"/>
  <c r="F32" s="1"/>
  <c r="F33" s="1"/>
  <c r="A29"/>
  <c r="J28"/>
  <c r="G28"/>
  <c r="F26"/>
  <c r="J24"/>
  <c r="J23"/>
  <c r="G23"/>
  <c r="J22"/>
  <c r="J21"/>
  <c r="G21"/>
  <c r="J20"/>
  <c r="G20"/>
  <c r="F20"/>
  <c r="F21" s="1"/>
  <c r="F22" s="1"/>
  <c r="F23" s="1"/>
  <c r="F24" s="1"/>
  <c r="A20"/>
  <c r="J19"/>
  <c r="G24"/>
  <c r="F17"/>
  <c r="J15"/>
  <c r="J14"/>
  <c r="G14"/>
  <c r="J13"/>
  <c r="J12"/>
  <c r="G12"/>
  <c r="J11"/>
  <c r="G11"/>
  <c r="F11"/>
  <c r="F12" s="1"/>
  <c r="F13" s="1"/>
  <c r="F14" s="1"/>
  <c r="F15" s="1"/>
  <c r="A11"/>
  <c r="J10"/>
  <c r="G15"/>
  <c r="F8"/>
  <c r="J42" i="6"/>
  <c r="J39"/>
  <c r="J41"/>
  <c r="J38"/>
  <c r="G38"/>
  <c r="F38"/>
  <c r="F39" s="1"/>
  <c r="F40" s="1"/>
  <c r="F41" s="1"/>
  <c r="F42" s="1"/>
  <c r="A38"/>
  <c r="G40"/>
  <c r="F35"/>
  <c r="J31"/>
  <c r="J33"/>
  <c r="J32"/>
  <c r="G29"/>
  <c r="F29"/>
  <c r="F30" s="1"/>
  <c r="F31" s="1"/>
  <c r="F32" s="1"/>
  <c r="F33" s="1"/>
  <c r="G32"/>
  <c r="A29"/>
  <c r="J28"/>
  <c r="F26"/>
  <c r="J22"/>
  <c r="G20"/>
  <c r="F20"/>
  <c r="F21" s="1"/>
  <c r="F22" s="1"/>
  <c r="F23" s="1"/>
  <c r="F24" s="1"/>
  <c r="G23"/>
  <c r="A20"/>
  <c r="J19"/>
  <c r="G24"/>
  <c r="F17"/>
  <c r="J15"/>
  <c r="J12"/>
  <c r="J13"/>
  <c r="J11"/>
  <c r="F11"/>
  <c r="F12" s="1"/>
  <c r="F13" s="1"/>
  <c r="F14" s="1"/>
  <c r="F15" s="1"/>
  <c r="J10"/>
  <c r="A11"/>
  <c r="G15"/>
  <c r="F8"/>
  <c r="J33" i="4"/>
  <c r="J30"/>
  <c r="J32"/>
  <c r="J29"/>
  <c r="F29"/>
  <c r="F30" s="1"/>
  <c r="F31" s="1"/>
  <c r="F32" s="1"/>
  <c r="F33" s="1"/>
  <c r="G31"/>
  <c r="F26"/>
  <c r="J24"/>
  <c r="J21"/>
  <c r="J23"/>
  <c r="G20"/>
  <c r="F20"/>
  <c r="F21" s="1"/>
  <c r="F22" s="1"/>
  <c r="F23" s="1"/>
  <c r="F24" s="1"/>
  <c r="G23"/>
  <c r="F17"/>
  <c r="J13"/>
  <c r="G11"/>
  <c r="F11"/>
  <c r="F12" s="1"/>
  <c r="F13" s="1"/>
  <c r="F14" s="1"/>
  <c r="F15" s="1"/>
  <c r="G14"/>
  <c r="G15"/>
  <c r="F8"/>
  <c r="K10" i="13"/>
  <c r="K30"/>
  <c r="M30" s="1"/>
  <c r="J10" i="4" l="1"/>
  <c r="G13"/>
  <c r="J19"/>
  <c r="G10" i="6"/>
  <c r="G13"/>
  <c r="G19"/>
  <c r="G10" i="4"/>
  <c r="G22" i="6"/>
  <c r="G13" i="7"/>
  <c r="G22"/>
  <c r="G10"/>
  <c r="G19"/>
  <c r="G33" i="6"/>
  <c r="G12"/>
  <c r="G14"/>
  <c r="J21"/>
  <c r="J23"/>
  <c r="G42"/>
  <c r="G11"/>
  <c r="J30"/>
  <c r="G31"/>
  <c r="J37"/>
  <c r="J40"/>
  <c r="J14"/>
  <c r="G39"/>
  <c r="G41"/>
  <c r="J20"/>
  <c r="G21"/>
  <c r="J24"/>
  <c r="G28"/>
  <c r="J29"/>
  <c r="G30"/>
  <c r="G37"/>
  <c r="G24" i="4"/>
  <c r="G30"/>
  <c r="G32"/>
  <c r="J12"/>
  <c r="J14"/>
  <c r="J22"/>
  <c r="G29"/>
  <c r="G33"/>
  <c r="J11"/>
  <c r="G12"/>
  <c r="J15"/>
  <c r="G19"/>
  <c r="J31"/>
  <c r="G22"/>
  <c r="J28"/>
  <c r="J20"/>
  <c r="G21"/>
  <c r="G28"/>
  <c r="L10" i="13"/>
  <c r="M10"/>
  <c r="L30"/>
  <c r="K29"/>
  <c r="M29" s="1"/>
  <c r="K28"/>
  <c r="K27"/>
  <c r="L27" s="1"/>
  <c r="K22"/>
  <c r="K23"/>
  <c r="K24"/>
  <c r="M24" s="1"/>
  <c r="K25"/>
  <c r="K26"/>
  <c r="M26" s="1"/>
  <c r="L23"/>
  <c r="K18"/>
  <c r="L18" s="1"/>
  <c r="K17"/>
  <c r="M17" s="1"/>
  <c r="K16"/>
  <c r="L16" s="1"/>
  <c r="K15"/>
  <c r="L15" s="1"/>
  <c r="K11"/>
  <c r="K12"/>
  <c r="M12" s="1"/>
  <c r="K13"/>
  <c r="M13" s="1"/>
  <c r="K14"/>
  <c r="M14" s="1"/>
  <c r="K24" i="12"/>
  <c r="K23"/>
  <c r="K22"/>
  <c r="K19"/>
  <c r="L19" s="1"/>
  <c r="K20"/>
  <c r="L20" s="1"/>
  <c r="K21"/>
  <c r="K15"/>
  <c r="K14"/>
  <c r="K13"/>
  <c r="K10"/>
  <c r="K11"/>
  <c r="L11" s="1"/>
  <c r="K12"/>
  <c r="K30" i="11"/>
  <c r="L30" s="1"/>
  <c r="K29"/>
  <c r="L29" s="1"/>
  <c r="K28"/>
  <c r="K27"/>
  <c r="L27" s="1"/>
  <c r="K22"/>
  <c r="K23"/>
  <c r="K24"/>
  <c r="M24" s="1"/>
  <c r="K25"/>
  <c r="M25" s="1"/>
  <c r="K26"/>
  <c r="K18"/>
  <c r="K17"/>
  <c r="L17" s="1"/>
  <c r="K16"/>
  <c r="L16" s="1"/>
  <c r="K15"/>
  <c r="K10"/>
  <c r="K11"/>
  <c r="K12"/>
  <c r="M12" s="1"/>
  <c r="K13"/>
  <c r="M13" s="1"/>
  <c r="K14"/>
  <c r="L14" s="1"/>
  <c r="K24" i="9"/>
  <c r="L24" s="1"/>
  <c r="K23"/>
  <c r="K22"/>
  <c r="L22" s="1"/>
  <c r="K19"/>
  <c r="K20"/>
  <c r="M20" s="1"/>
  <c r="K21"/>
  <c r="K15"/>
  <c r="L15" s="1"/>
  <c r="K14"/>
  <c r="L14" s="1"/>
  <c r="K13"/>
  <c r="M13" s="1"/>
  <c r="K10"/>
  <c r="K11"/>
  <c r="K12"/>
  <c r="M12" s="1"/>
  <c r="K32" i="8"/>
  <c r="K31"/>
  <c r="L31" s="1"/>
  <c r="K30"/>
  <c r="K29"/>
  <c r="L29" s="1"/>
  <c r="K28"/>
  <c r="K27"/>
  <c r="K23"/>
  <c r="K24"/>
  <c r="L24" s="1"/>
  <c r="K25"/>
  <c r="M25" s="1"/>
  <c r="K26"/>
  <c r="K19"/>
  <c r="K18"/>
  <c r="L18" s="1"/>
  <c r="K17"/>
  <c r="K16"/>
  <c r="M16" s="1"/>
  <c r="K15"/>
  <c r="M15" s="1"/>
  <c r="K14"/>
  <c r="L14" s="1"/>
  <c r="K10"/>
  <c r="K11"/>
  <c r="M11" s="1"/>
  <c r="K12"/>
  <c r="K13"/>
  <c r="L13" s="1"/>
  <c r="C1"/>
  <c r="K32" i="7"/>
  <c r="L32" s="1"/>
  <c r="K31"/>
  <c r="L31" s="1"/>
  <c r="K30"/>
  <c r="M30" s="1"/>
  <c r="K29"/>
  <c r="L29" s="1"/>
  <c r="K28"/>
  <c r="K27"/>
  <c r="L27" s="1"/>
  <c r="K23"/>
  <c r="M23" s="1"/>
  <c r="K24"/>
  <c r="K25"/>
  <c r="L25" s="1"/>
  <c r="K26"/>
  <c r="M26" s="1"/>
  <c r="K19"/>
  <c r="K18"/>
  <c r="K17"/>
  <c r="K16"/>
  <c r="L16" s="1"/>
  <c r="K15"/>
  <c r="L15" s="1"/>
  <c r="K14"/>
  <c r="K10"/>
  <c r="K11"/>
  <c r="M11" s="1"/>
  <c r="K12"/>
  <c r="K13"/>
  <c r="M13" s="1"/>
  <c r="C1"/>
  <c r="K32" i="6"/>
  <c r="K31"/>
  <c r="K30"/>
  <c r="K29"/>
  <c r="L29" s="1"/>
  <c r="K28"/>
  <c r="K27"/>
  <c r="L27" s="1"/>
  <c r="K23"/>
  <c r="M23" s="1"/>
  <c r="K24"/>
  <c r="M24" s="1"/>
  <c r="K25"/>
  <c r="M25" s="1"/>
  <c r="K26"/>
  <c r="L26" s="1"/>
  <c r="K19"/>
  <c r="K18"/>
  <c r="M18" s="1"/>
  <c r="K17"/>
  <c r="L17" s="1"/>
  <c r="K16"/>
  <c r="L16" s="1"/>
  <c r="K15"/>
  <c r="L15" s="1"/>
  <c r="K14"/>
  <c r="L14" s="1"/>
  <c r="K10"/>
  <c r="L10" s="1"/>
  <c r="K11"/>
  <c r="M11" s="1"/>
  <c r="K12"/>
  <c r="M12" s="1"/>
  <c r="K13"/>
  <c r="L13" s="1"/>
  <c r="C1"/>
  <c r="K42" i="5"/>
  <c r="L42" s="1"/>
  <c r="C40"/>
  <c r="J42" s="1"/>
  <c r="C37"/>
  <c r="K41"/>
  <c r="L41" s="1"/>
  <c r="C39"/>
  <c r="J41" s="1"/>
  <c r="C38"/>
  <c r="G39" s="1"/>
  <c r="K40"/>
  <c r="L40" s="1"/>
  <c r="K37"/>
  <c r="L37" s="1"/>
  <c r="K38"/>
  <c r="M38" s="1"/>
  <c r="K39"/>
  <c r="L39" s="1"/>
  <c r="F38"/>
  <c r="F39" s="1"/>
  <c r="F40" s="1"/>
  <c r="F41" s="1"/>
  <c r="F42" s="1"/>
  <c r="A38"/>
  <c r="F35"/>
  <c r="K33"/>
  <c r="L33" s="1"/>
  <c r="C31"/>
  <c r="J33" s="1"/>
  <c r="G33"/>
  <c r="K32"/>
  <c r="C30"/>
  <c r="J31" s="1"/>
  <c r="C29"/>
  <c r="G32" s="1"/>
  <c r="K31"/>
  <c r="L31" s="1"/>
  <c r="K28"/>
  <c r="L28" s="1"/>
  <c r="K29"/>
  <c r="L29" s="1"/>
  <c r="K30"/>
  <c r="M30" s="1"/>
  <c r="F29"/>
  <c r="F30" s="1"/>
  <c r="F31" s="1"/>
  <c r="F32" s="1"/>
  <c r="F33" s="1"/>
  <c r="A29"/>
  <c r="F26"/>
  <c r="K24"/>
  <c r="M24" s="1"/>
  <c r="C22"/>
  <c r="J24" s="1"/>
  <c r="C19"/>
  <c r="K23"/>
  <c r="L23" s="1"/>
  <c r="C21"/>
  <c r="J22" s="1"/>
  <c r="C20"/>
  <c r="G21" s="1"/>
  <c r="K22"/>
  <c r="L22" s="1"/>
  <c r="K19"/>
  <c r="L19" s="1"/>
  <c r="K20"/>
  <c r="M20" s="1"/>
  <c r="K21"/>
  <c r="M21" s="1"/>
  <c r="F21"/>
  <c r="F22" s="1"/>
  <c r="F23" s="1"/>
  <c r="F24" s="1"/>
  <c r="F20"/>
  <c r="A20"/>
  <c r="F17"/>
  <c r="K15"/>
  <c r="L15" s="1"/>
  <c r="J11"/>
  <c r="C10"/>
  <c r="G13" s="1"/>
  <c r="K14"/>
  <c r="L14" s="1"/>
  <c r="C12"/>
  <c r="J14" s="1"/>
  <c r="C11"/>
  <c r="G12" s="1"/>
  <c r="K13"/>
  <c r="L13" s="1"/>
  <c r="K10"/>
  <c r="L10" s="1"/>
  <c r="K11"/>
  <c r="L11" s="1"/>
  <c r="K12"/>
  <c r="F12"/>
  <c r="F13" s="1"/>
  <c r="F14" s="1"/>
  <c r="F15" s="1"/>
  <c r="A11"/>
  <c r="F8"/>
  <c r="C1"/>
  <c r="K42" i="4"/>
  <c r="M42" s="1"/>
  <c r="K41"/>
  <c r="M41" s="1"/>
  <c r="K40"/>
  <c r="L40" s="1"/>
  <c r="K39"/>
  <c r="K38"/>
  <c r="L38" s="1"/>
  <c r="K37"/>
  <c r="K36"/>
  <c r="L36" s="1"/>
  <c r="K35"/>
  <c r="L35" s="1"/>
  <c r="K34"/>
  <c r="L34" s="1"/>
  <c r="K33"/>
  <c r="L33" s="1"/>
  <c r="K28"/>
  <c r="K29"/>
  <c r="L29" s="1"/>
  <c r="K30"/>
  <c r="M30" s="1"/>
  <c r="K31"/>
  <c r="M31" s="1"/>
  <c r="K32"/>
  <c r="M32" s="1"/>
  <c r="K24"/>
  <c r="K23"/>
  <c r="K22"/>
  <c r="K21"/>
  <c r="L21" s="1"/>
  <c r="K20"/>
  <c r="M20" s="1"/>
  <c r="K19"/>
  <c r="K18"/>
  <c r="L18" s="1"/>
  <c r="K17"/>
  <c r="K16"/>
  <c r="M16" s="1"/>
  <c r="K15"/>
  <c r="K10"/>
  <c r="K11"/>
  <c r="K12"/>
  <c r="M12" s="1"/>
  <c r="K13"/>
  <c r="L13" s="1"/>
  <c r="K14"/>
  <c r="L14" s="1"/>
  <c r="C1"/>
  <c r="K42" i="3"/>
  <c r="K41"/>
  <c r="K40"/>
  <c r="K37"/>
  <c r="L37" s="1"/>
  <c r="K38"/>
  <c r="M38" s="1"/>
  <c r="K39"/>
  <c r="K33"/>
  <c r="M33" s="1"/>
  <c r="C31"/>
  <c r="C28"/>
  <c r="G31" s="1"/>
  <c r="F33"/>
  <c r="K32"/>
  <c r="L32" s="1"/>
  <c r="C30"/>
  <c r="J31" s="1"/>
  <c r="C29"/>
  <c r="G30" s="1"/>
  <c r="F32"/>
  <c r="K31"/>
  <c r="L31" s="1"/>
  <c r="F31"/>
  <c r="K28"/>
  <c r="L28" s="1"/>
  <c r="K29"/>
  <c r="M29" s="1"/>
  <c r="K30"/>
  <c r="L30" s="1"/>
  <c r="F30"/>
  <c r="F29"/>
  <c r="A29"/>
  <c r="F26"/>
  <c r="K24"/>
  <c r="M24" s="1"/>
  <c r="C22"/>
  <c r="J24" s="1"/>
  <c r="C19"/>
  <c r="F24"/>
  <c r="K23"/>
  <c r="L23" s="1"/>
  <c r="C21"/>
  <c r="J22" s="1"/>
  <c r="C20"/>
  <c r="J19" s="1"/>
  <c r="F23"/>
  <c r="K22"/>
  <c r="L22" s="1"/>
  <c r="F22"/>
  <c r="K19"/>
  <c r="M19" s="1"/>
  <c r="K20"/>
  <c r="M20" s="1"/>
  <c r="K21"/>
  <c r="L21" s="1"/>
  <c r="F21"/>
  <c r="F20"/>
  <c r="A20"/>
  <c r="F17"/>
  <c r="K15"/>
  <c r="L15" s="1"/>
  <c r="C13"/>
  <c r="J15" s="1"/>
  <c r="C10"/>
  <c r="G13" s="1"/>
  <c r="F15"/>
  <c r="K14"/>
  <c r="L14" s="1"/>
  <c r="C12"/>
  <c r="J14" s="1"/>
  <c r="C11"/>
  <c r="J10" s="1"/>
  <c r="F14"/>
  <c r="K13"/>
  <c r="L13" s="1"/>
  <c r="F13"/>
  <c r="K10"/>
  <c r="M10" s="1"/>
  <c r="K11"/>
  <c r="M11" s="1"/>
  <c r="K12"/>
  <c r="F12"/>
  <c r="F11"/>
  <c r="A11"/>
  <c r="F8"/>
  <c r="C1"/>
  <c r="A10" i="2"/>
  <c r="C2"/>
  <c r="M37" i="4" l="1"/>
  <c r="D37"/>
  <c r="L10" i="12"/>
  <c r="M23" i="8"/>
  <c r="L24" i="13"/>
  <c r="M23"/>
  <c r="D27" s="1"/>
  <c r="M11" i="11"/>
  <c r="G12" i="3"/>
  <c r="D10" i="9"/>
  <c r="D23"/>
  <c r="J20" i="5"/>
  <c r="G11"/>
  <c r="M10"/>
  <c r="G38"/>
  <c r="L38"/>
  <c r="J39"/>
  <c r="J11" i="3"/>
  <c r="L24"/>
  <c r="J37" i="5"/>
  <c r="J38"/>
  <c r="J40"/>
  <c r="M25" i="13"/>
  <c r="M11"/>
  <c r="L11"/>
  <c r="M22"/>
  <c r="L28"/>
  <c r="L23" i="11"/>
  <c r="L24"/>
  <c r="M23"/>
  <c r="L12"/>
  <c r="L11" i="9"/>
  <c r="L23"/>
  <c r="D24" s="1"/>
  <c r="L10"/>
  <c r="D12" s="1"/>
  <c r="L19"/>
  <c r="L20"/>
  <c r="L28" i="8"/>
  <c r="M10"/>
  <c r="M24"/>
  <c r="M10" i="7"/>
  <c r="M28"/>
  <c r="L25" i="6"/>
  <c r="M10"/>
  <c r="L19"/>
  <c r="L11"/>
  <c r="L10" i="4"/>
  <c r="L23" i="7"/>
  <c r="L12" i="13"/>
  <c r="M30" i="3"/>
  <c r="M37" i="5"/>
  <c r="L30" i="7"/>
  <c r="M14" i="11"/>
  <c r="M20" i="12"/>
  <c r="L26" i="7"/>
  <c r="L30" i="4"/>
  <c r="L25" i="8"/>
  <c r="D23" s="1"/>
  <c r="M29" i="4"/>
  <c r="L41"/>
  <c r="J20" i="3"/>
  <c r="L24" i="6"/>
  <c r="D21" s="1"/>
  <c r="M19" i="12"/>
  <c r="G30" i="5"/>
  <c r="M14" i="4"/>
  <c r="J12" i="5"/>
  <c r="M11" i="12"/>
  <c r="L23" i="6"/>
  <c r="M16"/>
  <c r="G28" i="3"/>
  <c r="L20"/>
  <c r="G21"/>
  <c r="J12"/>
  <c r="G11"/>
  <c r="L32" i="4"/>
  <c r="L10" i="7"/>
  <c r="G20" i="3"/>
  <c r="J23"/>
  <c r="L33"/>
  <c r="G29" i="5"/>
  <c r="L13" i="7"/>
  <c r="M25"/>
  <c r="L28"/>
  <c r="L11" i="8"/>
  <c r="J21" i="3"/>
  <c r="M28"/>
  <c r="L38"/>
  <c r="L16" i="4"/>
  <c r="M18"/>
  <c r="M14" i="5"/>
  <c r="J15"/>
  <c r="L21"/>
  <c r="M29"/>
  <c r="M13" i="8"/>
  <c r="M21" i="3"/>
  <c r="L13" i="11"/>
  <c r="D10" s="1"/>
  <c r="L37" i="4"/>
  <c r="D40" s="1"/>
  <c r="J10" i="5"/>
  <c r="M10" i="9"/>
  <c r="D13" s="1"/>
  <c r="M19"/>
  <c r="M10" i="12"/>
  <c r="D12" s="1"/>
  <c r="L18" i="6"/>
  <c r="L20" i="5"/>
  <c r="J23"/>
  <c r="J19"/>
  <c r="M19"/>
  <c r="M13" i="4"/>
  <c r="L42"/>
  <c r="L13" i="9"/>
  <c r="L15" i="8"/>
  <c r="L16"/>
  <c r="L10"/>
  <c r="D12" s="1"/>
  <c r="M16" i="7"/>
  <c r="M19" i="6"/>
  <c r="M11" i="5"/>
  <c r="G28"/>
  <c r="L24"/>
  <c r="M22"/>
  <c r="L20" i="4"/>
  <c r="M10"/>
  <c r="M14" i="3"/>
  <c r="L10"/>
  <c r="L19"/>
  <c r="M22"/>
  <c r="M31"/>
  <c r="M35" i="4"/>
  <c r="M36"/>
  <c r="J32" i="5"/>
  <c r="L12" i="6"/>
  <c r="M31" i="7"/>
  <c r="M14" i="9"/>
  <c r="M15"/>
  <c r="M23"/>
  <c r="L25" i="11"/>
  <c r="J13" i="3"/>
  <c r="M23"/>
  <c r="G32"/>
  <c r="M32"/>
  <c r="L12" i="4"/>
  <c r="L31"/>
  <c r="M33"/>
  <c r="M40"/>
  <c r="G20" i="5"/>
  <c r="J21"/>
  <c r="M23"/>
  <c r="G31"/>
  <c r="M14" i="6"/>
  <c r="M17"/>
  <c r="M27"/>
  <c r="M29"/>
  <c r="L11" i="7"/>
  <c r="M32"/>
  <c r="M28" i="8"/>
  <c r="M29"/>
  <c r="M27" i="11"/>
  <c r="L11" i="3"/>
  <c r="J28"/>
  <c r="G33"/>
  <c r="M37"/>
  <c r="J13" i="5"/>
  <c r="J28"/>
  <c r="M28"/>
  <c r="M12" i="3"/>
  <c r="L19" i="4"/>
  <c r="M19"/>
  <c r="M12" i="5"/>
  <c r="G42"/>
  <c r="G37"/>
  <c r="M19" i="7"/>
  <c r="L19"/>
  <c r="M21" i="9"/>
  <c r="L21"/>
  <c r="L18" i="11"/>
  <c r="M18"/>
  <c r="L13" i="12"/>
  <c r="M13"/>
  <c r="M21"/>
  <c r="L21"/>
  <c r="L24"/>
  <c r="M24"/>
  <c r="L22" i="4"/>
  <c r="M22"/>
  <c r="M31" i="6"/>
  <c r="L31"/>
  <c r="M18" i="7"/>
  <c r="L18"/>
  <c r="M12" i="8"/>
  <c r="L12"/>
  <c r="L26"/>
  <c r="M32"/>
  <c r="L32"/>
  <c r="M22" i="11"/>
  <c r="L22"/>
  <c r="G22" i="5"/>
  <c r="L32"/>
  <c r="M32"/>
  <c r="G41"/>
  <c r="M30" i="6"/>
  <c r="L30"/>
  <c r="M12" i="7"/>
  <c r="L12"/>
  <c r="L17"/>
  <c r="M17"/>
  <c r="M11" i="9"/>
  <c r="M10" i="11"/>
  <c r="L10"/>
  <c r="M12" i="12"/>
  <c r="L12"/>
  <c r="L15"/>
  <c r="M15"/>
  <c r="L22"/>
  <c r="M22"/>
  <c r="L12" i="3"/>
  <c r="M34" i="4"/>
  <c r="M40" i="5"/>
  <c r="M42"/>
  <c r="M15" i="6"/>
  <c r="M13" i="3"/>
  <c r="M38" i="4"/>
  <c r="M13" i="5"/>
  <c r="M26" i="6"/>
  <c r="L17" i="4"/>
  <c r="M17"/>
  <c r="M32" i="6"/>
  <c r="L32"/>
  <c r="M24" i="7"/>
  <c r="L24"/>
  <c r="D19" s="1"/>
  <c r="M27" i="8"/>
  <c r="D25" s="1"/>
  <c r="L27"/>
  <c r="G15" i="3"/>
  <c r="G10"/>
  <c r="L40"/>
  <c r="M40"/>
  <c r="L42"/>
  <c r="M42"/>
  <c r="L15" i="4"/>
  <c r="M15"/>
  <c r="L24"/>
  <c r="M24"/>
  <c r="L39"/>
  <c r="M39"/>
  <c r="G15" i="5"/>
  <c r="G10"/>
  <c r="L28" i="6"/>
  <c r="M28"/>
  <c r="M14" i="7"/>
  <c r="L14"/>
  <c r="L19" i="8"/>
  <c r="M19"/>
  <c r="M15" i="11"/>
  <c r="L15"/>
  <c r="M26"/>
  <c r="L26"/>
  <c r="L28"/>
  <c r="M28"/>
  <c r="L23" i="12"/>
  <c r="M23"/>
  <c r="G22" i="3"/>
  <c r="G29"/>
  <c r="J32"/>
  <c r="M11" i="4"/>
  <c r="L11"/>
  <c r="M28"/>
  <c r="G14" i="3"/>
  <c r="J33"/>
  <c r="J30"/>
  <c r="J29"/>
  <c r="M39"/>
  <c r="L39"/>
  <c r="L41"/>
  <c r="M41"/>
  <c r="L23" i="4"/>
  <c r="M23"/>
  <c r="G14" i="5"/>
  <c r="M39"/>
  <c r="M17" i="8"/>
  <c r="L17"/>
  <c r="M30"/>
  <c r="L30"/>
  <c r="L14" i="12"/>
  <c r="M14"/>
  <c r="L12" i="5"/>
  <c r="M26" i="8"/>
  <c r="M15" i="3"/>
  <c r="M21" i="4"/>
  <c r="M15" i="5"/>
  <c r="G19" i="3"/>
  <c r="G23"/>
  <c r="G24"/>
  <c r="L29"/>
  <c r="L28" i="4"/>
  <c r="G19" i="5"/>
  <c r="G23"/>
  <c r="G24"/>
  <c r="G40"/>
  <c r="M41"/>
  <c r="M13" i="6"/>
  <c r="D11" s="1"/>
  <c r="L23" i="8"/>
  <c r="D27" s="1"/>
  <c r="M15" i="7"/>
  <c r="M27"/>
  <c r="M29"/>
  <c r="M14" i="8"/>
  <c r="M18"/>
  <c r="M31"/>
  <c r="L12" i="9"/>
  <c r="M22"/>
  <c r="M24"/>
  <c r="D25" s="1"/>
  <c r="M16" i="11"/>
  <c r="M29"/>
  <c r="M30"/>
  <c r="L30" i="5"/>
  <c r="J29"/>
  <c r="J30"/>
  <c r="M16" i="13"/>
  <c r="L25"/>
  <c r="L29"/>
  <c r="M27"/>
  <c r="L14"/>
  <c r="M15"/>
  <c r="L17"/>
  <c r="M18"/>
  <c r="L26"/>
  <c r="L22"/>
  <c r="M28"/>
  <c r="D25" s="1"/>
  <c r="L13"/>
  <c r="M17" i="11"/>
  <c r="L11"/>
  <c r="M31" i="5"/>
  <c r="M33"/>
  <c r="D23" i="12" l="1"/>
  <c r="D26"/>
  <c r="D38" i="4"/>
  <c r="D39"/>
  <c r="D10" i="12"/>
  <c r="D25"/>
  <c r="D14"/>
  <c r="D24"/>
  <c r="D13"/>
  <c r="D22"/>
  <c r="D15"/>
  <c r="D27"/>
  <c r="D11"/>
  <c r="D13" i="8"/>
  <c r="D24"/>
  <c r="D10"/>
  <c r="D26"/>
  <c r="D14"/>
  <c r="D11"/>
  <c r="D11" i="13"/>
  <c r="D10"/>
  <c r="D26"/>
  <c r="D14"/>
  <c r="D23"/>
  <c r="D24"/>
  <c r="D13"/>
  <c r="D12"/>
  <c r="D11" i="11"/>
  <c r="D15"/>
  <c r="D16"/>
  <c r="D12"/>
  <c r="D14"/>
  <c r="D13"/>
  <c r="D22" i="5"/>
  <c r="D26" i="9"/>
  <c r="D11"/>
  <c r="D27"/>
  <c r="D14"/>
  <c r="D12" i="4"/>
  <c r="D30" i="7"/>
  <c r="D22"/>
  <c r="D11"/>
  <c r="D12"/>
  <c r="D29"/>
  <c r="D20"/>
  <c r="D10"/>
  <c r="D31"/>
  <c r="D13"/>
  <c r="D21"/>
  <c r="D28"/>
  <c r="D31" i="6"/>
  <c r="D29"/>
  <c r="D20"/>
  <c r="D10"/>
  <c r="D28"/>
  <c r="D12"/>
  <c r="D22"/>
  <c r="D19"/>
  <c r="D13"/>
  <c r="D30"/>
  <c r="D31" i="4"/>
  <c r="D29"/>
  <c r="D19"/>
  <c r="D21"/>
  <c r="D20"/>
  <c r="D10"/>
  <c r="D22"/>
  <c r="D11"/>
  <c r="D30"/>
  <c r="D13"/>
  <c r="D28"/>
  <c r="D28" i="3"/>
  <c r="D21"/>
  <c r="D22"/>
  <c r="D20"/>
  <c r="D11" i="5"/>
  <c r="D19"/>
  <c r="D30" i="3"/>
  <c r="D21" i="5"/>
  <c r="D20"/>
  <c r="D13"/>
  <c r="D19" i="3"/>
  <c r="D12"/>
  <c r="D31" i="5"/>
  <c r="D29" i="3"/>
  <c r="D31"/>
  <c r="D39" i="5"/>
  <c r="D11" i="3"/>
  <c r="D12" i="5"/>
  <c r="D40"/>
  <c r="D10" i="3"/>
  <c r="D38" i="5"/>
  <c r="D37"/>
  <c r="D13" i="3"/>
  <c r="D28" i="5"/>
  <c r="D10"/>
  <c r="D30"/>
  <c r="D29"/>
</calcChain>
</file>

<file path=xl/sharedStrings.xml><?xml version="1.0" encoding="utf-8"?>
<sst xmlns="http://schemas.openxmlformats.org/spreadsheetml/2006/main" count="842" uniqueCount="231">
  <si>
    <t>U6 Festifoot</t>
  </si>
  <si>
    <t>U7 Débutants</t>
  </si>
  <si>
    <t>U8 Diablotins</t>
  </si>
  <si>
    <t>U9 Diablotins</t>
  </si>
  <si>
    <t>U10 Préminimes</t>
  </si>
  <si>
    <t>U11 Préminimes</t>
  </si>
  <si>
    <t>U12 Minimes</t>
  </si>
  <si>
    <t>U13 Minimes</t>
  </si>
  <si>
    <t>U14 Cadets</t>
  </si>
  <si>
    <t>U06 Festifoot</t>
  </si>
  <si>
    <t>DÉBUT</t>
  </si>
  <si>
    <t>ÉQUIPES</t>
  </si>
  <si>
    <t>TERRAIN</t>
  </si>
  <si>
    <t xml:space="preserve">TYPE </t>
  </si>
  <si>
    <t>U07 Débutants</t>
  </si>
  <si>
    <t>DURÉE MATCH</t>
  </si>
  <si>
    <t>PAUSE</t>
  </si>
  <si>
    <t>GROUPE A</t>
  </si>
  <si>
    <t>pts.</t>
  </si>
  <si>
    <t>Heure</t>
  </si>
  <si>
    <t>ÉQUIPE 1</t>
  </si>
  <si>
    <t>SCORE</t>
  </si>
  <si>
    <t>ÉQUIPE 2</t>
  </si>
  <si>
    <t>VAINQUEUR</t>
  </si>
  <si>
    <t>GROUPE B</t>
  </si>
  <si>
    <t>GROUPE C</t>
  </si>
  <si>
    <t>GROUPE D</t>
  </si>
  <si>
    <t>U08 Diablotins</t>
  </si>
  <si>
    <t>U09 Diablotins</t>
  </si>
  <si>
    <t>HERBE</t>
  </si>
  <si>
    <t>RAS JODOIGNE 1</t>
  </si>
  <si>
    <t>RAS JODOIGNE 2</t>
  </si>
  <si>
    <t>WASSEIGES</t>
  </si>
  <si>
    <t xml:space="preserve">NOM </t>
  </si>
  <si>
    <t xml:space="preserve">COULEURS </t>
  </si>
  <si>
    <t>RAS JODOIGNE</t>
  </si>
  <si>
    <t>STORMVOGELS HAASRODE</t>
  </si>
  <si>
    <t>E.R.C. HOEILAART</t>
  </si>
  <si>
    <t xml:space="preserve"> MATRICULE </t>
  </si>
  <si>
    <t>R.S. FERNELMONT-HEMPTINNE</t>
  </si>
  <si>
    <t xml:space="preserve">JAUNE NOIR  </t>
  </si>
  <si>
    <t xml:space="preserve">VERT VERT </t>
  </si>
  <si>
    <t xml:space="preserve">VERT BLANC </t>
  </si>
  <si>
    <t>ROUGE NOIR</t>
  </si>
  <si>
    <t xml:space="preserve">ROUGE BLANC </t>
  </si>
  <si>
    <t>UNION LASNE OHAIN</t>
  </si>
  <si>
    <t xml:space="preserve">BLEU BLANC </t>
  </si>
  <si>
    <t>R.U. WALLONNE CINEY</t>
  </si>
  <si>
    <t>H.O. BIERBEEK</t>
  </si>
  <si>
    <t>F.C. ENTITE WASSEIGES</t>
  </si>
  <si>
    <t>ALL. HUPPAYTOISE</t>
  </si>
  <si>
    <t>R. JEUN. AISCHOISE</t>
  </si>
  <si>
    <t>MAUVE BLANC</t>
  </si>
  <si>
    <t>R.F.C. GRAND-LEEZ</t>
  </si>
  <si>
    <t xml:space="preserve">VERT NOIR </t>
  </si>
  <si>
    <t>R.E.S. TEMPLIERS-NANDRIN</t>
  </si>
  <si>
    <t>R. STADE WAREMMIEN F.C</t>
  </si>
  <si>
    <t>R. EXC. F.C. MOUSTIER</t>
  </si>
  <si>
    <t>NOIR BLANC</t>
  </si>
  <si>
    <t>LEOPOLD F.C</t>
  </si>
  <si>
    <t>R. OL. F.C. STOCKEL</t>
  </si>
  <si>
    <t>R.R.C. D'ETTERBEEK</t>
  </si>
  <si>
    <t>R.F.C. ORP-NODUWEZ</t>
  </si>
  <si>
    <t>ROUGE BLEU</t>
  </si>
  <si>
    <t>CHATELET-FARCIENNES S.C</t>
  </si>
  <si>
    <t>R. JUMET S.C.</t>
  </si>
  <si>
    <t xml:space="preserve">BLEU BLEU </t>
  </si>
  <si>
    <t>CROSSING SCHAERBEEK</t>
  </si>
  <si>
    <t>R.C.S. BRAINOIS</t>
  </si>
  <si>
    <t xml:space="preserve">JAUNE BLEU </t>
  </si>
  <si>
    <t>V.V. HOUTEM</t>
  </si>
  <si>
    <t>J.S. TAMINOISE</t>
  </si>
  <si>
    <t xml:space="preserve">BLANC NOIR </t>
  </si>
  <si>
    <t>R.R.C. DE BOITSFORT</t>
  </si>
  <si>
    <t xml:space="preserve">S.C BEAUVECHAIN </t>
  </si>
  <si>
    <t xml:space="preserve">ROUGE BLEU </t>
  </si>
  <si>
    <t>U.S. EMINES</t>
  </si>
  <si>
    <t>dames</t>
  </si>
  <si>
    <t>BEAUVECHAIN</t>
  </si>
  <si>
    <t>u15</t>
  </si>
  <si>
    <t>TEMPLIERS</t>
  </si>
  <si>
    <t xml:space="preserve">HOUTEM </t>
  </si>
  <si>
    <t>MOUSTIER</t>
  </si>
  <si>
    <t>JS ITTROISE</t>
  </si>
  <si>
    <t>CHATELET</t>
  </si>
  <si>
    <t>BOITSFORT</t>
  </si>
  <si>
    <t>AISCHE</t>
  </si>
  <si>
    <t>HAASRODE</t>
  </si>
  <si>
    <t>JUMET</t>
  </si>
  <si>
    <t>UR LA LOUVIERE</t>
  </si>
  <si>
    <t>EMINES</t>
  </si>
  <si>
    <t>ARQUET</t>
  </si>
  <si>
    <t>KESSEL-LO</t>
  </si>
  <si>
    <t>ETTERBEEK</t>
  </si>
  <si>
    <t>SAUVENIERE</t>
  </si>
  <si>
    <t>LEUZE</t>
  </si>
  <si>
    <t>STANDARD DE LIEGE</t>
  </si>
  <si>
    <t>U15</t>
  </si>
  <si>
    <t xml:space="preserve">DAMES </t>
  </si>
  <si>
    <t>ÉQUIPES PARTICIPANTES AU TOURNOI DE JODOIGNE 2019</t>
  </si>
  <si>
    <t>vendredi 10 mai 2019</t>
  </si>
  <si>
    <t>vendredi 10-05-2019</t>
  </si>
  <si>
    <t>dimanche 19mai 2019</t>
  </si>
  <si>
    <t>dimanche 12 mai 2019</t>
  </si>
  <si>
    <t>U17</t>
  </si>
  <si>
    <t>RAS 1 KHALID</t>
  </si>
  <si>
    <t>RAS 1</t>
  </si>
  <si>
    <t>RAS 1 MARC</t>
  </si>
  <si>
    <t>RAS 3 CATHER</t>
  </si>
  <si>
    <t>RAS 1 JOHAN</t>
  </si>
  <si>
    <t>RAS 1 LIONEL</t>
  </si>
  <si>
    <t xml:space="preserve">RAS </t>
  </si>
  <si>
    <t>TIRLEMONT</t>
  </si>
  <si>
    <t>CROSSING</t>
  </si>
  <si>
    <t>J TAMINES</t>
  </si>
  <si>
    <t>KCS MACHELEN</t>
  </si>
  <si>
    <t>BX BRUSSELS</t>
  </si>
  <si>
    <t>STOCKEL</t>
  </si>
  <si>
    <t>RCSN NIVELLES</t>
  </si>
  <si>
    <t>PAC BUZET 1</t>
  </si>
  <si>
    <t>PAC BUZET2</t>
  </si>
  <si>
    <t>PAC BUZET</t>
  </si>
  <si>
    <t>RAS 2</t>
  </si>
  <si>
    <t>CR VISSENAKEN</t>
  </si>
  <si>
    <t>ES BRAINOISE</t>
  </si>
  <si>
    <t>REFC MOUSTIER</t>
  </si>
  <si>
    <t>AUDERGHEM</t>
  </si>
  <si>
    <t>WEZEMBEEK</t>
  </si>
  <si>
    <t>FLAWINNE</t>
  </si>
  <si>
    <t>AUDERGHEM 1</t>
  </si>
  <si>
    <t>AUDERGHEM 2</t>
  </si>
  <si>
    <t xml:space="preserve">COUTHUIN </t>
  </si>
  <si>
    <t>COUTHUIN</t>
  </si>
  <si>
    <t>RCS BRAINOIS</t>
  </si>
  <si>
    <t>FRANCORCHAMPS -STER</t>
  </si>
  <si>
    <t>SAINT MICHEL</t>
  </si>
  <si>
    <t xml:space="preserve">CONDRUZIEN </t>
  </si>
  <si>
    <t>ERC HOEILAART</t>
  </si>
  <si>
    <t>JEMEPPE</t>
  </si>
  <si>
    <t>HUPPAYE</t>
  </si>
  <si>
    <t>HOEGAARDEN</t>
  </si>
  <si>
    <t>REBECQ</t>
  </si>
  <si>
    <t xml:space="preserve">HUPPAYE </t>
  </si>
  <si>
    <t>LASNE-OHAIN</t>
  </si>
  <si>
    <t xml:space="preserve">LASNE-OHAIN </t>
  </si>
  <si>
    <t>WAREMME</t>
  </si>
  <si>
    <t>FERNELMONT</t>
  </si>
  <si>
    <t xml:space="preserve">FERNELMONT </t>
  </si>
  <si>
    <t>FLEURUS</t>
  </si>
  <si>
    <t>BX2</t>
  </si>
  <si>
    <t>ANDENNE</t>
  </si>
  <si>
    <t>RACOUR</t>
  </si>
  <si>
    <t>FC SAINT JOSSE</t>
  </si>
  <si>
    <t xml:space="preserve">GRAND LEEZ </t>
  </si>
  <si>
    <t>STADE EVEROIS</t>
  </si>
  <si>
    <t>FC LEOPOLD</t>
  </si>
  <si>
    <t>CINEY</t>
  </si>
  <si>
    <t xml:space="preserve">STADE EVEROIS </t>
  </si>
  <si>
    <t xml:space="preserve">BRUSSEL CITY </t>
  </si>
  <si>
    <t xml:space="preserve">ORP </t>
  </si>
  <si>
    <t>ORP1</t>
  </si>
  <si>
    <t>ORP2</t>
  </si>
  <si>
    <t>ROYAL ARQUET FC</t>
  </si>
  <si>
    <t>BLEU</t>
  </si>
  <si>
    <t>R. COUTHUIN SPORTS</t>
  </si>
  <si>
    <t xml:space="preserve">JAUNE ET NOIR </t>
  </si>
  <si>
    <t>RAS 3 CHRIST</t>
  </si>
  <si>
    <t>RAS 2 TONY</t>
  </si>
  <si>
    <t>VENDREDI 10 MAI 19</t>
  </si>
  <si>
    <t>RAS 1 DAVID</t>
  </si>
  <si>
    <t>RAS 2 ANTHONY</t>
  </si>
  <si>
    <t xml:space="preserve">RAS  2 THOMAS </t>
  </si>
  <si>
    <t xml:space="preserve">RAS 2 </t>
  </si>
  <si>
    <t>RAS ROMEO</t>
  </si>
  <si>
    <t>BX1</t>
  </si>
  <si>
    <t>GRAND-LEEZ</t>
  </si>
  <si>
    <t>RCS NIVELLES</t>
  </si>
  <si>
    <t>DIMANCHE 12 MAI 19</t>
  </si>
  <si>
    <t xml:space="preserve">RAS Jodoigne </t>
  </si>
  <si>
    <t>DIMANCHE 12 mai 2019</t>
  </si>
  <si>
    <t>DIMANCHE  19 MAI 2019</t>
  </si>
  <si>
    <t>RAS  KHALID</t>
  </si>
  <si>
    <t>RAS THOMAS</t>
  </si>
  <si>
    <t>RAS  CHRIST</t>
  </si>
  <si>
    <t>RAS  MARC</t>
  </si>
  <si>
    <t>RAS  TONY</t>
  </si>
  <si>
    <t>RAS  CATHER</t>
  </si>
  <si>
    <t>RAS  ANTHONY</t>
  </si>
  <si>
    <t>DIMANCHE 19  MAI 2018</t>
  </si>
  <si>
    <t>CERCLE SPORTIF ANDENNAIS</t>
  </si>
  <si>
    <t xml:space="preserve">ROUGE ET NOIR </t>
  </si>
  <si>
    <t xml:space="preserve">STANDARD DE LIEGE </t>
  </si>
  <si>
    <t>ROUGE ET BLANC</t>
  </si>
  <si>
    <t>STANDARD FLAWINNE</t>
  </si>
  <si>
    <t xml:space="preserve">JS RACOUR </t>
  </si>
  <si>
    <t xml:space="preserve">BLEU / BLANC ET ROUGE </t>
  </si>
  <si>
    <t xml:space="preserve">BLEU /ROUGE </t>
  </si>
  <si>
    <t>WA SAUVENIERE</t>
  </si>
  <si>
    <t xml:space="preserve">JAUNE ET BLEU </t>
  </si>
  <si>
    <t>FC STER-FRANCORCHAMPS</t>
  </si>
  <si>
    <t>BLEU BLANC /ORANGE</t>
  </si>
  <si>
    <t>AS BRUSSEL CITY</t>
  </si>
  <si>
    <t xml:space="preserve">UR LA LOUVIERE </t>
  </si>
  <si>
    <t>KVK TIENEN</t>
  </si>
  <si>
    <t xml:space="preserve">SAINT -MICHEL </t>
  </si>
  <si>
    <t xml:space="preserve">KCS MACHELEN </t>
  </si>
  <si>
    <t xml:space="preserve">ES BRAINOISE </t>
  </si>
  <si>
    <t>VERT ET BLANC</t>
  </si>
  <si>
    <t xml:space="preserve">BLEU ET BLANC </t>
  </si>
  <si>
    <t>ROUGE ET VERT</t>
  </si>
  <si>
    <t>BLEU /-BLANC /-BLEU</t>
  </si>
  <si>
    <t xml:space="preserve"> R.AUDERGHEM </t>
  </si>
  <si>
    <t xml:space="preserve"> SP . ESPOIR JEMEPPE</t>
  </si>
  <si>
    <t xml:space="preserve"> WSAC FLEURUS</t>
  </si>
  <si>
    <t xml:space="preserve">BLEU /NOIR /NOIR </t>
  </si>
  <si>
    <t xml:space="preserve"> KFC WEZEMBEEK -OPPEM</t>
  </si>
  <si>
    <t xml:space="preserve">BLANC ET NOIR </t>
  </si>
  <si>
    <t xml:space="preserve">ROUGE ET BLEU </t>
  </si>
  <si>
    <t>VERT /BLANC /VERT</t>
  </si>
  <si>
    <t xml:space="preserve">BLEU/BLANC /BLEU </t>
  </si>
  <si>
    <t>KESSEL LO 2000</t>
  </si>
  <si>
    <t xml:space="preserve">ROUGE /ROUGE /ROUGE </t>
  </si>
  <si>
    <t>BLEU/ BLANC</t>
  </si>
  <si>
    <t>ORANGE / BLANC /BLANC</t>
  </si>
  <si>
    <t xml:space="preserve"> RCS CONDRUZIEN </t>
  </si>
  <si>
    <t xml:space="preserve">VERT ET BLANC </t>
  </si>
  <si>
    <t>US REBECQUOISE</t>
  </si>
  <si>
    <t xml:space="preserve">BLANC -ROUGE--ROUGE </t>
  </si>
  <si>
    <t>RAC LEUZE LONGCHAMPS</t>
  </si>
  <si>
    <t xml:space="preserve">JS ITTROISE </t>
  </si>
  <si>
    <t>RAS 3</t>
  </si>
</sst>
</file>

<file path=xl/styles.xml><?xml version="1.0" encoding="utf-8"?>
<styleSheet xmlns="http://schemas.openxmlformats.org/spreadsheetml/2006/main">
  <numFmts count="2">
    <numFmt numFmtId="164" formatCode="dddd\ d\ mmmm\ yyyy"/>
    <numFmt numFmtId="165" formatCode="[m]&quot;m&quot;"/>
  </numFmts>
  <fonts count="30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40"/>
      <color indexed="8"/>
      <name val="Helvetica"/>
    </font>
    <font>
      <b/>
      <sz val="24"/>
      <color indexed="8"/>
      <name val="Helvetica"/>
    </font>
    <font>
      <i/>
      <sz val="16"/>
      <color indexed="8"/>
      <name val="Helvetica"/>
    </font>
    <font>
      <sz val="18"/>
      <color indexed="8"/>
      <name val="Helvetica"/>
    </font>
    <font>
      <sz val="14"/>
      <color indexed="8"/>
      <name val="Helvetica"/>
    </font>
    <font>
      <sz val="24"/>
      <color indexed="8"/>
      <name val="Helvetica"/>
    </font>
    <font>
      <sz val="26"/>
      <color indexed="8"/>
      <name val="Helvetica"/>
    </font>
    <font>
      <sz val="28"/>
      <color indexed="8"/>
      <name val="Arial"/>
      <family val="2"/>
    </font>
    <font>
      <sz val="16"/>
      <color indexed="8"/>
      <name val="Helvetica"/>
    </font>
    <font>
      <b/>
      <sz val="12"/>
      <color indexed="8"/>
      <name val="Helvetica"/>
    </font>
    <font>
      <sz val="14"/>
      <color indexed="8"/>
      <name val="Arial"/>
      <family val="2"/>
    </font>
    <font>
      <b/>
      <sz val="16"/>
      <color indexed="8"/>
      <name val="Helvetica"/>
    </font>
    <font>
      <sz val="13"/>
      <color indexed="8"/>
      <name val="Arial"/>
      <family val="2"/>
    </font>
    <font>
      <sz val="14"/>
      <color indexed="8"/>
      <name val="Arial"/>
      <family val="2"/>
    </font>
    <font>
      <sz val="12"/>
      <name val="Helvetica"/>
      <scheme val="minor"/>
    </font>
    <font>
      <sz val="22"/>
      <color indexed="8"/>
      <name val="Helvetica"/>
    </font>
    <font>
      <u/>
      <sz val="10"/>
      <color indexed="8"/>
      <name val="Helvetica"/>
    </font>
    <font>
      <sz val="28"/>
      <color indexed="8"/>
      <name val="Arial"/>
      <family val="2"/>
    </font>
    <font>
      <sz val="16"/>
      <color theme="0"/>
      <name val="Helvetica"/>
    </font>
    <font>
      <sz val="10"/>
      <color theme="0"/>
      <name val="Helvetica"/>
    </font>
    <font>
      <sz val="18"/>
      <color theme="0"/>
      <name val="Helvetica"/>
    </font>
    <font>
      <sz val="28"/>
      <color theme="0"/>
      <name val="Arial"/>
      <family val="2"/>
    </font>
    <font>
      <b/>
      <sz val="12"/>
      <color theme="0"/>
      <name val="Helvetica"/>
    </font>
    <font>
      <sz val="14"/>
      <color theme="0"/>
      <name val="Helvetica"/>
    </font>
    <font>
      <sz val="12"/>
      <color theme="0"/>
      <name val="Helvetica"/>
    </font>
    <font>
      <b/>
      <sz val="16"/>
      <color theme="0"/>
      <name val="Helvetica"/>
    </font>
    <font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21"/>
      </right>
      <top style="thin">
        <color indexed="8"/>
      </top>
      <bottom style="thin">
        <color indexed="8"/>
      </bottom>
      <diagonal/>
    </border>
    <border>
      <left style="dotted">
        <color indexed="2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thin">
        <color indexed="8"/>
      </top>
      <bottom style="thin">
        <color indexed="8"/>
      </bottom>
      <diagonal/>
    </border>
    <border>
      <left style="medium">
        <color rgb="FFFFFF00"/>
      </left>
      <right style="medium">
        <color rgb="FFFFFF00"/>
      </right>
      <top style="thin">
        <color indexed="8"/>
      </top>
      <bottom style="medium">
        <color rgb="FFFFFF00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rgb="FFFFFF00"/>
      </left>
      <right/>
      <top style="medium">
        <color rgb="FFFFFF00"/>
      </top>
      <bottom style="thin">
        <color indexed="8"/>
      </bottom>
      <diagonal/>
    </border>
    <border>
      <left style="medium">
        <color rgb="FFFFFF00"/>
      </left>
      <right/>
      <top style="thin">
        <color indexed="8"/>
      </top>
      <bottom style="thin">
        <color indexed="8"/>
      </bottom>
      <diagonal/>
    </border>
    <border>
      <left style="medium">
        <color rgb="FFFFFF00"/>
      </left>
      <right/>
      <top style="thin">
        <color indexed="8"/>
      </top>
      <bottom style="medium">
        <color rgb="FFFFFF00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64"/>
      </top>
      <bottom style="thin">
        <color rgb="FFFFFF00"/>
      </bottom>
      <diagonal/>
    </border>
    <border>
      <left/>
      <right/>
      <top style="medium">
        <color rgb="FFFFFF00"/>
      </top>
      <bottom style="thin">
        <color indexed="8"/>
      </bottom>
      <diagonal/>
    </border>
    <border>
      <left/>
      <right/>
      <top style="thin">
        <color indexed="8"/>
      </top>
      <bottom style="medium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FFFF00"/>
      </left>
      <right/>
      <top style="thin">
        <color rgb="FFFFFF00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 style="thin">
        <color rgb="FFFFFF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indexed="8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indexed="8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0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164" fontId="9" fillId="6" borderId="8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vertical="top" wrapText="1"/>
    </xf>
    <xf numFmtId="0" fontId="2" fillId="7" borderId="9" xfId="0" applyNumberFormat="1" applyFont="1" applyFill="1" applyBorder="1" applyAlignment="1">
      <alignment vertical="top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top" wrapText="1"/>
    </xf>
    <xf numFmtId="0" fontId="6" fillId="2" borderId="5" xfId="0" applyNumberFormat="1" applyFont="1" applyFill="1" applyBorder="1" applyAlignment="1">
      <alignment horizontal="center" vertical="center" wrapText="1"/>
    </xf>
    <xf numFmtId="20" fontId="10" fillId="4" borderId="5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vertical="top" wrapText="1"/>
    </xf>
    <xf numFmtId="0" fontId="7" fillId="7" borderId="5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horizontal="left" vertical="center" wrapText="1"/>
    </xf>
    <xf numFmtId="0" fontId="11" fillId="9" borderId="5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10" borderId="5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2" fillId="7" borderId="13" xfId="0" applyNumberFormat="1" applyFont="1" applyFill="1" applyBorder="1" applyAlignment="1">
      <alignment vertical="top" wrapText="1"/>
    </xf>
    <xf numFmtId="0" fontId="7" fillId="7" borderId="12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vertical="top" wrapText="1"/>
    </xf>
    <xf numFmtId="0" fontId="7" fillId="0" borderId="12" xfId="0" applyFont="1" applyBorder="1" applyAlignment="1">
      <alignment horizontal="left" vertical="center" wrapText="1"/>
    </xf>
    <xf numFmtId="0" fontId="2" fillId="7" borderId="8" xfId="0" applyNumberFormat="1" applyFont="1" applyFill="1" applyBorder="1" applyAlignment="1">
      <alignment vertical="top" wrapText="1"/>
    </xf>
    <xf numFmtId="0" fontId="2" fillId="7" borderId="12" xfId="0" applyNumberFormat="1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11" fillId="11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13" borderId="5" xfId="0" applyNumberFormat="1" applyFont="1" applyFill="1" applyBorder="1" applyAlignment="1">
      <alignment horizontal="center" vertical="center" wrapText="1"/>
    </xf>
    <xf numFmtId="0" fontId="7" fillId="7" borderId="5" xfId="0" applyNumberFormat="1" applyFont="1" applyFill="1" applyBorder="1" applyAlignment="1">
      <alignment horizontal="center" vertical="center" wrapText="1"/>
    </xf>
    <xf numFmtId="20" fontId="1" fillId="7" borderId="5" xfId="0" applyNumberFormat="1" applyFont="1" applyFill="1" applyBorder="1" applyAlignment="1">
      <alignment horizontal="center" vertical="center" wrapText="1"/>
    </xf>
    <xf numFmtId="0" fontId="1" fillId="7" borderId="14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" fillId="7" borderId="15" xfId="0" applyNumberFormat="1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13" fillId="7" borderId="5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2" fillId="13" borderId="14" xfId="0" applyNumberFormat="1" applyFont="1" applyFill="1" applyBorder="1" applyAlignment="1">
      <alignment horizontal="center" vertical="center" wrapText="1"/>
    </xf>
    <xf numFmtId="0" fontId="12" fillId="13" borderId="15" xfId="0" applyNumberFormat="1" applyFont="1" applyFill="1" applyBorder="1" applyAlignment="1">
      <alignment horizontal="center" vertical="center" wrapText="1"/>
    </xf>
    <xf numFmtId="0" fontId="1" fillId="7" borderId="16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7" fillId="7" borderId="1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7" borderId="15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7" fillId="7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6" fillId="5" borderId="23" xfId="0" applyNumberFormat="1" applyFont="1" applyFill="1" applyBorder="1" applyAlignment="1">
      <alignment horizontal="center" vertical="center" wrapText="1"/>
    </xf>
    <xf numFmtId="0" fontId="7" fillId="7" borderId="8" xfId="0" applyNumberFormat="1" applyFont="1" applyFill="1" applyBorder="1" applyAlignment="1">
      <alignment horizontal="left" vertical="center" wrapText="1"/>
    </xf>
    <xf numFmtId="0" fontId="7" fillId="7" borderId="35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top" wrapText="1"/>
    </xf>
    <xf numFmtId="0" fontId="17" fillId="0" borderId="36" xfId="0" applyFont="1" applyBorder="1" applyAlignment="1">
      <alignment vertical="top" wrapText="1"/>
    </xf>
    <xf numFmtId="0" fontId="17" fillId="14" borderId="36" xfId="0" applyFont="1" applyFill="1" applyBorder="1" applyAlignment="1">
      <alignment vertical="top" wrapText="1"/>
    </xf>
    <xf numFmtId="0" fontId="17" fillId="15" borderId="36" xfId="0" applyFont="1" applyFill="1" applyBorder="1" applyAlignment="1">
      <alignment vertical="top" wrapText="1"/>
    </xf>
    <xf numFmtId="0" fontId="18" fillId="4" borderId="22" xfId="0" applyNumberFormat="1" applyFont="1" applyFill="1" applyBorder="1" applyAlignment="1">
      <alignment horizontal="left" vertical="center" wrapText="1"/>
    </xf>
    <xf numFmtId="0" fontId="18" fillId="4" borderId="30" xfId="0" applyNumberFormat="1" applyFont="1" applyFill="1" applyBorder="1" applyAlignment="1">
      <alignment horizontal="left" vertical="center" wrapText="1"/>
    </xf>
    <xf numFmtId="0" fontId="18" fillId="4" borderId="25" xfId="0" applyNumberFormat="1" applyFont="1" applyFill="1" applyBorder="1" applyAlignment="1">
      <alignment horizontal="left" vertical="center" wrapText="1"/>
    </xf>
    <xf numFmtId="0" fontId="18" fillId="4" borderId="21" xfId="0" applyNumberFormat="1" applyFont="1" applyFill="1" applyBorder="1" applyAlignment="1">
      <alignment horizontal="left" vertical="center" wrapText="1"/>
    </xf>
    <xf numFmtId="0" fontId="18" fillId="4" borderId="31" xfId="0" applyNumberFormat="1" applyFont="1" applyFill="1" applyBorder="1" applyAlignment="1">
      <alignment horizontal="left" vertical="center" wrapText="1"/>
    </xf>
    <xf numFmtId="0" fontId="18" fillId="4" borderId="26" xfId="0" applyNumberFormat="1" applyFont="1" applyFill="1" applyBorder="1" applyAlignment="1">
      <alignment horizontal="left" vertical="center" wrapText="1"/>
    </xf>
    <xf numFmtId="0" fontId="18" fillId="4" borderId="32" xfId="0" applyNumberFormat="1" applyFont="1" applyFill="1" applyBorder="1" applyAlignment="1">
      <alignment horizontal="left" vertical="center" wrapText="1"/>
    </xf>
    <xf numFmtId="0" fontId="18" fillId="4" borderId="27" xfId="0" applyNumberFormat="1" applyFont="1" applyFill="1" applyBorder="1" applyAlignment="1">
      <alignment horizontal="left" vertical="center" wrapText="1"/>
    </xf>
    <xf numFmtId="0" fontId="18" fillId="4" borderId="9" xfId="0" applyNumberFormat="1" applyFont="1" applyFill="1" applyBorder="1" applyAlignment="1">
      <alignment horizontal="left" vertical="center" wrapText="1"/>
    </xf>
    <xf numFmtId="0" fontId="18" fillId="4" borderId="11" xfId="0" applyNumberFormat="1" applyFont="1" applyFill="1" applyBorder="1" applyAlignment="1">
      <alignment horizontal="left" vertical="center" wrapText="1"/>
    </xf>
    <xf numFmtId="0" fontId="18" fillId="4" borderId="34" xfId="0" applyNumberFormat="1" applyFont="1" applyFill="1" applyBorder="1" applyAlignment="1">
      <alignment horizontal="left" vertical="center" wrapText="1"/>
    </xf>
    <xf numFmtId="0" fontId="18" fillId="4" borderId="24" xfId="0" applyNumberFormat="1" applyFont="1" applyFill="1" applyBorder="1" applyAlignment="1">
      <alignment horizontal="left" vertical="center" wrapText="1"/>
    </xf>
    <xf numFmtId="0" fontId="18" fillId="4" borderId="20" xfId="0" applyNumberFormat="1" applyFont="1" applyFill="1" applyBorder="1" applyAlignment="1">
      <alignment horizontal="left" vertical="center" wrapText="1"/>
    </xf>
    <xf numFmtId="0" fontId="18" fillId="4" borderId="5" xfId="0" applyNumberFormat="1" applyFont="1" applyFill="1" applyBorder="1" applyAlignment="1">
      <alignment horizontal="left" vertical="center" wrapText="1"/>
    </xf>
    <xf numFmtId="0" fontId="18" fillId="4" borderId="28" xfId="0" applyNumberFormat="1" applyFont="1" applyFill="1" applyBorder="1" applyAlignment="1">
      <alignment horizontal="left" vertical="center" wrapText="1"/>
    </xf>
    <xf numFmtId="0" fontId="18" fillId="4" borderId="33" xfId="0" applyNumberFormat="1" applyFont="1" applyFill="1" applyBorder="1" applyAlignment="1">
      <alignment horizontal="left" vertical="center" wrapText="1"/>
    </xf>
    <xf numFmtId="0" fontId="18" fillId="4" borderId="29" xfId="0" applyNumberFormat="1" applyFont="1" applyFill="1" applyBorder="1" applyAlignment="1">
      <alignment horizontal="left" vertical="center" wrapText="1"/>
    </xf>
    <xf numFmtId="0" fontId="18" fillId="4" borderId="6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right" vertical="center" wrapText="1"/>
    </xf>
    <xf numFmtId="0" fontId="18" fillId="0" borderId="24" xfId="0" applyNumberFormat="1" applyFont="1" applyBorder="1" applyAlignment="1">
      <alignment horizontal="right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NumberFormat="1" applyFont="1" applyFill="1" applyBorder="1" applyAlignment="1">
      <alignment horizontal="center" vertical="center" wrapText="1"/>
    </xf>
    <xf numFmtId="0" fontId="1" fillId="7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18" fillId="4" borderId="36" xfId="0" applyNumberFormat="1" applyFont="1" applyFill="1" applyBorder="1" applyAlignment="1">
      <alignment horizontal="left" vertical="center" wrapText="1"/>
    </xf>
    <xf numFmtId="0" fontId="18" fillId="4" borderId="38" xfId="0" applyNumberFormat="1" applyFont="1" applyFill="1" applyBorder="1" applyAlignment="1">
      <alignment horizontal="left" vertical="center" wrapText="1"/>
    </xf>
    <xf numFmtId="0" fontId="18" fillId="4" borderId="39" xfId="0" applyNumberFormat="1" applyFont="1" applyFill="1" applyBorder="1" applyAlignment="1">
      <alignment horizontal="left" vertical="center" wrapText="1"/>
    </xf>
    <xf numFmtId="0" fontId="18" fillId="4" borderId="40" xfId="0" applyNumberFormat="1" applyFont="1" applyFill="1" applyBorder="1" applyAlignment="1">
      <alignment horizontal="left" vertical="center" wrapText="1"/>
    </xf>
    <xf numFmtId="0" fontId="18" fillId="4" borderId="39" xfId="0" applyNumberFormat="1" applyFont="1" applyFill="1" applyBorder="1" applyAlignment="1">
      <alignment vertical="top" wrapText="1"/>
    </xf>
    <xf numFmtId="0" fontId="7" fillId="4" borderId="39" xfId="0" applyNumberFormat="1" applyFont="1" applyFill="1" applyBorder="1" applyAlignment="1">
      <alignment horizontal="left" vertical="center" wrapText="1"/>
    </xf>
    <xf numFmtId="0" fontId="7" fillId="4" borderId="40" xfId="0" applyNumberFormat="1" applyFont="1" applyFill="1" applyBorder="1" applyAlignment="1">
      <alignment horizontal="left" vertical="center" wrapText="1"/>
    </xf>
    <xf numFmtId="0" fontId="7" fillId="4" borderId="38" xfId="0" applyNumberFormat="1" applyFont="1" applyFill="1" applyBorder="1" applyAlignment="1">
      <alignment horizontal="left" vertical="center" wrapText="1"/>
    </xf>
    <xf numFmtId="0" fontId="7" fillId="4" borderId="39" xfId="0" applyNumberFormat="1" applyFont="1" applyFill="1" applyBorder="1" applyAlignment="1">
      <alignment vertical="top" wrapText="1"/>
    </xf>
    <xf numFmtId="0" fontId="6" fillId="2" borderId="21" xfId="0" applyNumberFormat="1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1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6" fillId="2" borderId="20" xfId="0" applyNumberFormat="1" applyFont="1" applyFill="1" applyBorder="1" applyAlignment="1">
      <alignment vertical="center" wrapText="1"/>
    </xf>
    <xf numFmtId="0" fontId="18" fillId="4" borderId="41" xfId="0" applyNumberFormat="1" applyFont="1" applyFill="1" applyBorder="1" applyAlignment="1">
      <alignment horizontal="left" vertical="center" wrapText="1"/>
    </xf>
    <xf numFmtId="0" fontId="18" fillId="4" borderId="42" xfId="0" applyNumberFormat="1" applyFont="1" applyFill="1" applyBorder="1" applyAlignment="1">
      <alignment horizontal="left" vertical="center" wrapText="1"/>
    </xf>
    <xf numFmtId="0" fontId="18" fillId="4" borderId="43" xfId="0" applyNumberFormat="1" applyFont="1" applyFill="1" applyBorder="1" applyAlignment="1">
      <alignment horizontal="left" vertical="center" wrapText="1"/>
    </xf>
    <xf numFmtId="0" fontId="18" fillId="0" borderId="44" xfId="0" applyNumberFormat="1" applyFont="1" applyBorder="1" applyAlignment="1">
      <alignment horizontal="right" vertical="center" wrapText="1"/>
    </xf>
    <xf numFmtId="0" fontId="18" fillId="0" borderId="37" xfId="0" applyNumberFormat="1" applyFont="1" applyBorder="1" applyAlignment="1">
      <alignment horizontal="right" vertical="center" wrapText="1"/>
    </xf>
    <xf numFmtId="0" fontId="19" fillId="0" borderId="8" xfId="0" applyNumberFormat="1" applyFont="1" applyBorder="1" applyAlignment="1">
      <alignment vertical="top" wrapText="1"/>
    </xf>
    <xf numFmtId="0" fontId="7" fillId="16" borderId="38" xfId="0" applyNumberFormat="1" applyFont="1" applyFill="1" applyBorder="1" applyAlignment="1">
      <alignment horizontal="center" vertical="center" wrapText="1"/>
    </xf>
    <xf numFmtId="0" fontId="7" fillId="17" borderId="39" xfId="0" applyNumberFormat="1" applyFont="1" applyFill="1" applyBorder="1" applyAlignment="1">
      <alignment horizontal="center" vertical="center" wrapText="1"/>
    </xf>
    <xf numFmtId="0" fontId="7" fillId="16" borderId="39" xfId="0" applyNumberFormat="1" applyFont="1" applyFill="1" applyBorder="1" applyAlignment="1">
      <alignment horizontal="center" vertical="center" wrapText="1"/>
    </xf>
    <xf numFmtId="0" fontId="7" fillId="17" borderId="40" xfId="0" applyNumberFormat="1" applyFont="1" applyFill="1" applyBorder="1" applyAlignment="1">
      <alignment horizontal="center" vertical="center" wrapText="1"/>
    </xf>
    <xf numFmtId="0" fontId="18" fillId="4" borderId="45" xfId="0" applyNumberFormat="1" applyFont="1" applyFill="1" applyBorder="1" applyAlignment="1">
      <alignment horizontal="left" vertical="center" wrapText="1"/>
    </xf>
    <xf numFmtId="0" fontId="18" fillId="4" borderId="46" xfId="0" applyNumberFormat="1" applyFont="1" applyFill="1" applyBorder="1" applyAlignment="1">
      <alignment horizontal="left" vertical="center" wrapText="1"/>
    </xf>
    <xf numFmtId="0" fontId="18" fillId="4" borderId="47" xfId="0" applyNumberFormat="1" applyFont="1" applyFill="1" applyBorder="1" applyAlignment="1">
      <alignment horizontal="left" vertical="center" wrapText="1"/>
    </xf>
    <xf numFmtId="0" fontId="18" fillId="0" borderId="48" xfId="0" applyNumberFormat="1" applyFont="1" applyBorder="1" applyAlignment="1">
      <alignment horizontal="right" vertical="center" wrapText="1"/>
    </xf>
    <xf numFmtId="0" fontId="2" fillId="0" borderId="50" xfId="0" applyNumberFormat="1" applyFont="1" applyBorder="1" applyAlignment="1">
      <alignment vertical="top" wrapText="1"/>
    </xf>
    <xf numFmtId="0" fontId="18" fillId="4" borderId="51" xfId="0" applyNumberFormat="1" applyFont="1" applyFill="1" applyBorder="1" applyAlignment="1">
      <alignment horizontal="left" vertical="center" wrapText="1"/>
    </xf>
    <xf numFmtId="0" fontId="18" fillId="4" borderId="52" xfId="0" applyNumberFormat="1" applyFont="1" applyFill="1" applyBorder="1" applyAlignment="1">
      <alignment horizontal="left" vertical="center" wrapText="1"/>
    </xf>
    <xf numFmtId="0" fontId="18" fillId="4" borderId="53" xfId="0" applyNumberFormat="1" applyFont="1" applyFill="1" applyBorder="1" applyAlignment="1">
      <alignment horizontal="left" vertical="center" wrapText="1"/>
    </xf>
    <xf numFmtId="0" fontId="18" fillId="0" borderId="34" xfId="0" applyNumberFormat="1" applyFont="1" applyBorder="1" applyAlignment="1">
      <alignment horizontal="right" vertical="center" wrapText="1"/>
    </xf>
    <xf numFmtId="0" fontId="18" fillId="4" borderId="54" xfId="0" applyNumberFormat="1" applyFont="1" applyFill="1" applyBorder="1" applyAlignment="1">
      <alignment horizontal="left" vertical="center" wrapText="1"/>
    </xf>
    <xf numFmtId="0" fontId="18" fillId="4" borderId="55" xfId="0" applyNumberFormat="1" applyFont="1" applyFill="1" applyBorder="1" applyAlignment="1">
      <alignment horizontal="left" vertical="center" wrapText="1"/>
    </xf>
    <xf numFmtId="0" fontId="18" fillId="4" borderId="49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5" borderId="56" xfId="0" applyNumberFormat="1" applyFont="1" applyFill="1" applyBorder="1" applyAlignment="1">
      <alignment horizontal="center" vertical="center" wrapText="1"/>
    </xf>
    <xf numFmtId="0" fontId="6" fillId="5" borderId="57" xfId="0" applyNumberFormat="1" applyFont="1" applyFill="1" applyBorder="1" applyAlignment="1">
      <alignment horizontal="center" vertical="center" wrapText="1"/>
    </xf>
    <xf numFmtId="164" fontId="5" fillId="4" borderId="58" xfId="0" applyNumberFormat="1" applyFont="1" applyFill="1" applyBorder="1" applyAlignment="1">
      <alignment horizontal="center" vertical="center" wrapText="1"/>
    </xf>
    <xf numFmtId="0" fontId="6" fillId="5" borderId="59" xfId="0" applyNumberFormat="1" applyFont="1" applyFill="1" applyBorder="1" applyAlignment="1">
      <alignment horizontal="center" vertical="center" wrapText="1"/>
    </xf>
    <xf numFmtId="0" fontId="18" fillId="4" borderId="60" xfId="0" applyNumberFormat="1" applyFont="1" applyFill="1" applyBorder="1" applyAlignment="1">
      <alignment horizontal="left" vertical="center" wrapText="1"/>
    </xf>
    <xf numFmtId="0" fontId="18" fillId="4" borderId="61" xfId="0" applyNumberFormat="1" applyFont="1" applyFill="1" applyBorder="1" applyAlignment="1">
      <alignment horizontal="left" vertical="center" wrapText="1"/>
    </xf>
    <xf numFmtId="0" fontId="2" fillId="0" borderId="62" xfId="0" applyNumberFormat="1" applyFont="1" applyBorder="1" applyAlignment="1">
      <alignment vertical="top" wrapText="1"/>
    </xf>
    <xf numFmtId="0" fontId="7" fillId="4" borderId="60" xfId="0" applyNumberFormat="1" applyFont="1" applyFill="1" applyBorder="1" applyAlignment="1">
      <alignment horizontal="left" vertical="center" wrapText="1"/>
    </xf>
    <xf numFmtId="0" fontId="7" fillId="4" borderId="61" xfId="0" applyNumberFormat="1" applyFont="1" applyFill="1" applyBorder="1" applyAlignment="1">
      <alignment horizontal="left" vertical="center" wrapText="1"/>
    </xf>
    <xf numFmtId="0" fontId="18" fillId="4" borderId="63" xfId="0" applyNumberFormat="1" applyFont="1" applyFill="1" applyBorder="1" applyAlignment="1">
      <alignment horizontal="left" vertical="center" wrapText="1"/>
    </xf>
    <xf numFmtId="0" fontId="18" fillId="4" borderId="62" xfId="0" applyNumberFormat="1" applyFont="1" applyFill="1" applyBorder="1" applyAlignment="1">
      <alignment horizontal="left" vertical="center" wrapText="1"/>
    </xf>
    <xf numFmtId="0" fontId="18" fillId="4" borderId="64" xfId="0" applyNumberFormat="1" applyFont="1" applyFill="1" applyBorder="1" applyAlignment="1">
      <alignment horizontal="left" vertical="center" wrapText="1"/>
    </xf>
    <xf numFmtId="0" fontId="18" fillId="4" borderId="65" xfId="0" applyNumberFormat="1" applyFont="1" applyFill="1" applyBorder="1" applyAlignment="1">
      <alignment horizontal="left" vertical="center" wrapText="1"/>
    </xf>
    <xf numFmtId="0" fontId="18" fillId="4" borderId="66" xfId="0" applyNumberFormat="1" applyFont="1" applyFill="1" applyBorder="1" applyAlignment="1">
      <alignment horizontal="left" vertical="center" wrapText="1"/>
    </xf>
    <xf numFmtId="0" fontId="18" fillId="4" borderId="67" xfId="0" applyNumberFormat="1" applyFont="1" applyFill="1" applyBorder="1" applyAlignment="1">
      <alignment horizontal="left" vertical="center" wrapText="1"/>
    </xf>
    <xf numFmtId="0" fontId="18" fillId="4" borderId="68" xfId="0" applyNumberFormat="1" applyFont="1" applyFill="1" applyBorder="1" applyAlignment="1">
      <alignment horizontal="left" vertical="center" wrapText="1"/>
    </xf>
    <xf numFmtId="0" fontId="18" fillId="4" borderId="69" xfId="0" applyNumberFormat="1" applyFont="1" applyFill="1" applyBorder="1" applyAlignment="1">
      <alignment horizontal="left" vertical="center" wrapText="1"/>
    </xf>
    <xf numFmtId="0" fontId="18" fillId="4" borderId="70" xfId="0" applyNumberFormat="1" applyFont="1" applyFill="1" applyBorder="1" applyAlignment="1">
      <alignment horizontal="left" vertical="center" wrapText="1"/>
    </xf>
    <xf numFmtId="0" fontId="7" fillId="4" borderId="67" xfId="0" applyNumberFormat="1" applyFont="1" applyFill="1" applyBorder="1" applyAlignment="1">
      <alignment horizontal="left" vertical="center" wrapText="1"/>
    </xf>
    <xf numFmtId="0" fontId="7" fillId="4" borderId="43" xfId="0" applyNumberFormat="1" applyFont="1" applyFill="1" applyBorder="1" applyAlignment="1">
      <alignment horizontal="left" vertical="center" wrapText="1"/>
    </xf>
    <xf numFmtId="0" fontId="7" fillId="4" borderId="68" xfId="0" applyNumberFormat="1" applyFont="1" applyFill="1" applyBorder="1" applyAlignment="1">
      <alignment horizontal="left" vertical="center" wrapText="1"/>
    </xf>
    <xf numFmtId="0" fontId="18" fillId="4" borderId="71" xfId="0" applyNumberFormat="1" applyFont="1" applyFill="1" applyBorder="1" applyAlignment="1">
      <alignment horizontal="left" vertical="center" wrapText="1"/>
    </xf>
    <xf numFmtId="0" fontId="18" fillId="4" borderId="72" xfId="0" applyNumberFormat="1" applyFont="1" applyFill="1" applyBorder="1" applyAlignment="1">
      <alignment horizontal="left" vertical="center" wrapText="1"/>
    </xf>
    <xf numFmtId="0" fontId="18" fillId="4" borderId="73" xfId="0" applyNumberFormat="1" applyFont="1" applyFill="1" applyBorder="1" applyAlignment="1">
      <alignment horizontal="left" vertical="center" wrapText="1"/>
    </xf>
    <xf numFmtId="0" fontId="7" fillId="4" borderId="71" xfId="0" applyNumberFormat="1" applyFont="1" applyFill="1" applyBorder="1" applyAlignment="1">
      <alignment horizontal="left" vertical="center" wrapText="1"/>
    </xf>
    <xf numFmtId="0" fontId="7" fillId="4" borderId="72" xfId="0" applyNumberFormat="1" applyFont="1" applyFill="1" applyBorder="1" applyAlignment="1">
      <alignment horizontal="left" vertical="center" wrapText="1"/>
    </xf>
    <xf numFmtId="0" fontId="7" fillId="4" borderId="73" xfId="0" applyNumberFormat="1" applyFont="1" applyFill="1" applyBorder="1" applyAlignment="1">
      <alignment horizontal="left" vertical="center" wrapText="1"/>
    </xf>
    <xf numFmtId="0" fontId="7" fillId="4" borderId="21" xfId="0" applyNumberFormat="1" applyFont="1" applyFill="1" applyBorder="1" applyAlignment="1">
      <alignment horizontal="left" vertical="center" wrapText="1"/>
    </xf>
    <xf numFmtId="0" fontId="18" fillId="4" borderId="48" xfId="0" applyNumberFormat="1" applyFont="1" applyFill="1" applyBorder="1" applyAlignment="1">
      <alignment horizontal="left" vertical="center" wrapText="1"/>
    </xf>
    <xf numFmtId="0" fontId="7" fillId="4" borderId="47" xfId="0" applyNumberFormat="1" applyFont="1" applyFill="1" applyBorder="1" applyAlignment="1">
      <alignment horizontal="left" vertical="center" wrapText="1"/>
    </xf>
    <xf numFmtId="0" fontId="7" fillId="4" borderId="11" xfId="0" applyNumberFormat="1" applyFont="1" applyFill="1" applyBorder="1" applyAlignment="1">
      <alignment horizontal="left" vertical="center" wrapText="1"/>
    </xf>
    <xf numFmtId="0" fontId="7" fillId="4" borderId="33" xfId="0" applyNumberFormat="1" applyFont="1" applyFill="1" applyBorder="1" applyAlignment="1">
      <alignment horizontal="left" vertical="center" wrapText="1"/>
    </xf>
    <xf numFmtId="0" fontId="7" fillId="4" borderId="22" xfId="0" applyNumberFormat="1" applyFont="1" applyFill="1" applyBorder="1" applyAlignment="1">
      <alignment horizontal="left" vertical="center" wrapText="1"/>
    </xf>
    <xf numFmtId="0" fontId="7" fillId="4" borderId="45" xfId="0" applyNumberFormat="1" applyFont="1" applyFill="1" applyBorder="1" applyAlignment="1">
      <alignment horizontal="left" vertical="center" wrapText="1"/>
    </xf>
    <xf numFmtId="0" fontId="7" fillId="4" borderId="46" xfId="0" applyNumberFormat="1" applyFont="1" applyFill="1" applyBorder="1" applyAlignment="1">
      <alignment horizontal="left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2" fillId="16" borderId="8" xfId="0" applyNumberFormat="1" applyFont="1" applyFill="1" applyBorder="1" applyAlignment="1">
      <alignment vertical="top" wrapText="1"/>
    </xf>
    <xf numFmtId="0" fontId="12" fillId="16" borderId="8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left" vertical="center" wrapText="1"/>
    </xf>
    <xf numFmtId="0" fontId="7" fillId="16" borderId="8" xfId="0" applyNumberFormat="1" applyFont="1" applyFill="1" applyBorder="1" applyAlignment="1">
      <alignment horizontal="left" vertical="center" wrapText="1"/>
    </xf>
    <xf numFmtId="0" fontId="7" fillId="16" borderId="8" xfId="0" applyNumberFormat="1" applyFont="1" applyFill="1" applyBorder="1" applyAlignment="1">
      <alignment horizontal="center" vertical="center" wrapText="1"/>
    </xf>
    <xf numFmtId="20" fontId="1" fillId="16" borderId="8" xfId="0" applyNumberFormat="1" applyFont="1" applyFill="1" applyBorder="1" applyAlignment="1">
      <alignment horizontal="center" vertical="center" wrapText="1"/>
    </xf>
    <xf numFmtId="0" fontId="1" fillId="16" borderId="8" xfId="0" applyNumberFormat="1" applyFont="1" applyFill="1" applyBorder="1" applyAlignment="1">
      <alignment horizontal="center" vertical="center" wrapText="1"/>
    </xf>
    <xf numFmtId="0" fontId="14" fillId="16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vertical="top" wrapText="1"/>
    </xf>
    <xf numFmtId="0" fontId="10" fillId="16" borderId="8" xfId="0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center" vertical="center" wrapText="1"/>
    </xf>
    <xf numFmtId="0" fontId="1" fillId="4" borderId="51" xfId="0" applyNumberFormat="1" applyFont="1" applyFill="1" applyBorder="1" applyAlignment="1">
      <alignment horizontal="left" vertical="center" wrapText="1"/>
    </xf>
    <xf numFmtId="0" fontId="1" fillId="4" borderId="52" xfId="0" applyNumberFormat="1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7" fillId="4" borderId="52" xfId="0" applyNumberFormat="1" applyFont="1" applyFill="1" applyBorder="1" applyAlignment="1">
      <alignment horizontal="left" vertical="center" wrapText="1"/>
    </xf>
    <xf numFmtId="0" fontId="7" fillId="4" borderId="63" xfId="0" applyNumberFormat="1" applyFont="1" applyFill="1" applyBorder="1" applyAlignment="1">
      <alignment horizontal="left" vertical="center" wrapText="1"/>
    </xf>
    <xf numFmtId="0" fontId="7" fillId="4" borderId="51" xfId="0" applyNumberFormat="1" applyFont="1" applyFill="1" applyBorder="1" applyAlignment="1">
      <alignment horizontal="left" vertical="center" wrapText="1"/>
    </xf>
    <xf numFmtId="0" fontId="7" fillId="4" borderId="62" xfId="0" applyNumberFormat="1" applyFont="1" applyFill="1" applyBorder="1" applyAlignment="1">
      <alignment horizontal="left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 wrapText="1"/>
    </xf>
    <xf numFmtId="0" fontId="7" fillId="4" borderId="48" xfId="0" applyNumberFormat="1" applyFont="1" applyFill="1" applyBorder="1" applyAlignment="1">
      <alignment horizontal="left" vertical="center" wrapText="1"/>
    </xf>
    <xf numFmtId="0" fontId="7" fillId="4" borderId="69" xfId="0" applyNumberFormat="1" applyFont="1" applyFill="1" applyBorder="1" applyAlignment="1">
      <alignment horizontal="left" vertical="center" wrapText="1"/>
    </xf>
    <xf numFmtId="0" fontId="7" fillId="4" borderId="36" xfId="0" applyNumberFormat="1" applyFont="1" applyFill="1" applyBorder="1" applyAlignment="1">
      <alignment horizontal="left" vertical="center" wrapText="1"/>
    </xf>
    <xf numFmtId="0" fontId="7" fillId="4" borderId="53" xfId="0" applyNumberFormat="1" applyFont="1" applyFill="1" applyBorder="1" applyAlignment="1">
      <alignment horizontal="left" vertical="center" wrapText="1"/>
    </xf>
    <xf numFmtId="0" fontId="7" fillId="4" borderId="41" xfId="0" applyNumberFormat="1" applyFont="1" applyFill="1" applyBorder="1" applyAlignment="1">
      <alignment horizontal="left" vertical="center" wrapText="1"/>
    </xf>
    <xf numFmtId="0" fontId="7" fillId="4" borderId="42" xfId="0" applyNumberFormat="1" applyFont="1" applyFill="1" applyBorder="1" applyAlignment="1">
      <alignment horizontal="left" vertical="center" wrapText="1"/>
    </xf>
    <xf numFmtId="0" fontId="7" fillId="4" borderId="9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21" fillId="16" borderId="8" xfId="0" applyNumberFormat="1" applyFont="1" applyFill="1" applyBorder="1" applyAlignment="1">
      <alignment horizontal="center" vertical="center" wrapText="1"/>
    </xf>
    <xf numFmtId="0" fontId="22" fillId="16" borderId="8" xfId="0" applyNumberFormat="1" applyFont="1" applyFill="1" applyBorder="1" applyAlignment="1">
      <alignment vertical="top" wrapText="1"/>
    </xf>
    <xf numFmtId="0" fontId="24" fillId="16" borderId="8" xfId="0" applyNumberFormat="1" applyFont="1" applyFill="1" applyBorder="1" applyAlignment="1">
      <alignment horizontal="center" vertical="center" wrapText="1"/>
    </xf>
    <xf numFmtId="0" fontId="25" fillId="16" borderId="8" xfId="0" applyNumberFormat="1" applyFont="1" applyFill="1" applyBorder="1" applyAlignment="1">
      <alignment horizontal="center" vertical="center" wrapText="1"/>
    </xf>
    <xf numFmtId="0" fontId="26" fillId="16" borderId="8" xfId="0" applyNumberFormat="1" applyFont="1" applyFill="1" applyBorder="1" applyAlignment="1">
      <alignment horizontal="left" vertical="center" wrapText="1"/>
    </xf>
    <xf numFmtId="0" fontId="26" fillId="16" borderId="8" xfId="0" applyNumberFormat="1" applyFont="1" applyFill="1" applyBorder="1" applyAlignment="1">
      <alignment horizontal="center" vertical="center" wrapText="1"/>
    </xf>
    <xf numFmtId="20" fontId="27" fillId="16" borderId="8" xfId="0" applyNumberFormat="1" applyFont="1" applyFill="1" applyBorder="1" applyAlignment="1">
      <alignment horizontal="center" vertical="center" wrapText="1"/>
    </xf>
    <xf numFmtId="0" fontId="27" fillId="16" borderId="8" xfId="0" applyNumberFormat="1" applyFont="1" applyFill="1" applyBorder="1" applyAlignment="1">
      <alignment horizontal="center" vertical="center" wrapText="1"/>
    </xf>
    <xf numFmtId="0" fontId="28" fillId="16" borderId="8" xfId="0" applyFont="1" applyFill="1" applyBorder="1" applyAlignment="1">
      <alignment horizontal="center" vertical="center" wrapText="1"/>
    </xf>
    <xf numFmtId="0" fontId="29" fillId="16" borderId="8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3" fillId="16" borderId="8" xfId="0" applyNumberFormat="1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top" wrapText="1"/>
    </xf>
    <xf numFmtId="0" fontId="25" fillId="16" borderId="8" xfId="0" applyNumberFormat="1" applyFont="1" applyFill="1" applyBorder="1" applyAlignment="1">
      <alignment horizontal="center" vertical="center" wrapText="1"/>
    </xf>
    <xf numFmtId="0" fontId="22" fillId="16" borderId="8" xfId="0" applyNumberFormat="1" applyFont="1" applyFill="1" applyBorder="1" applyAlignment="1">
      <alignment vertical="top" wrapText="1"/>
    </xf>
    <xf numFmtId="164" fontId="9" fillId="6" borderId="12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6" fillId="7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vertical="top" wrapText="1"/>
    </xf>
    <xf numFmtId="0" fontId="6" fillId="7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15" fontId="9" fillId="6" borderId="12" xfId="0" applyNumberFormat="1" applyFont="1" applyFill="1" applyBorder="1" applyAlignment="1">
      <alignment horizontal="left" vertical="center" wrapText="1"/>
    </xf>
    <xf numFmtId="15" fontId="9" fillId="0" borderId="10" xfId="0" applyNumberFormat="1" applyFont="1" applyBorder="1" applyAlignment="1">
      <alignment horizontal="left" vertical="center" wrapText="1"/>
    </xf>
    <xf numFmtId="15" fontId="9" fillId="0" borderId="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BDC0BF"/>
      <rgbColor rgb="FFCC99FF"/>
      <rgbColor rgb="FFBFBFBF"/>
      <rgbColor rgb="FF63B2DE"/>
      <rgbColor rgb="FFF4F4F4"/>
      <rgbColor rgb="FFFFE061"/>
      <rgbColor rgb="FF9CE159"/>
      <rgbColor rgb="FFC6F7BB"/>
      <rgbColor rgb="FFFF5F5D"/>
      <rgbColor rgb="FFFFC071"/>
      <rgbColor rgb="FFFFFE98"/>
      <rgbColor rgb="FF515151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B20" sqref="B20"/>
    </sheetView>
  </sheetViews>
  <sheetFormatPr baseColWidth="10" defaultRowHeight="15"/>
  <cols>
    <col min="1" max="1" width="25.3984375" customWidth="1"/>
    <col min="2" max="2" width="12.59765625" customWidth="1"/>
    <col min="3" max="3" width="24.8984375" customWidth="1"/>
  </cols>
  <sheetData>
    <row r="1" spans="1:3">
      <c r="A1" s="108" t="s">
        <v>33</v>
      </c>
      <c r="B1" s="108" t="s">
        <v>38</v>
      </c>
      <c r="C1" s="108" t="s">
        <v>34</v>
      </c>
    </row>
    <row r="2" spans="1:3">
      <c r="A2" s="109" t="s">
        <v>35</v>
      </c>
      <c r="B2" s="109">
        <v>199</v>
      </c>
      <c r="C2" s="109" t="s">
        <v>40</v>
      </c>
    </row>
    <row r="3" spans="1:3">
      <c r="A3" s="109" t="s">
        <v>162</v>
      </c>
      <c r="B3" s="109">
        <v>4210</v>
      </c>
      <c r="C3" s="109" t="s">
        <v>163</v>
      </c>
    </row>
    <row r="4" spans="1:3" ht="18" customHeight="1">
      <c r="A4" s="109" t="s">
        <v>157</v>
      </c>
      <c r="B4" s="109">
        <v>9332</v>
      </c>
      <c r="C4" s="109" t="s">
        <v>190</v>
      </c>
    </row>
    <row r="5" spans="1:3">
      <c r="A5" s="110" t="s">
        <v>201</v>
      </c>
      <c r="B5" s="110">
        <v>9604</v>
      </c>
      <c r="C5" s="110" t="s">
        <v>209</v>
      </c>
    </row>
    <row r="6" spans="1:3" ht="20.25" customHeight="1">
      <c r="A6" s="109" t="s">
        <v>164</v>
      </c>
      <c r="B6" s="109">
        <v>5769</v>
      </c>
      <c r="C6" s="110" t="s">
        <v>165</v>
      </c>
    </row>
    <row r="7" spans="1:3">
      <c r="A7" s="109" t="s">
        <v>202</v>
      </c>
      <c r="B7" s="109">
        <v>213</v>
      </c>
      <c r="C7" s="109" t="s">
        <v>207</v>
      </c>
    </row>
    <row r="8" spans="1:3">
      <c r="A8" s="110" t="s">
        <v>189</v>
      </c>
      <c r="B8" s="110">
        <v>307</v>
      </c>
      <c r="C8" s="110" t="s">
        <v>190</v>
      </c>
    </row>
    <row r="9" spans="1:3">
      <c r="A9" s="109" t="s">
        <v>193</v>
      </c>
      <c r="B9" s="109">
        <v>7491</v>
      </c>
      <c r="C9" s="109" t="s">
        <v>165</v>
      </c>
    </row>
    <row r="10" spans="1:3" ht="19.5" customHeight="1">
      <c r="A10" s="109" t="s">
        <v>36</v>
      </c>
      <c r="B10" s="109">
        <v>6142</v>
      </c>
      <c r="C10" s="109" t="s">
        <v>43</v>
      </c>
    </row>
    <row r="11" spans="1:3">
      <c r="A11" s="109" t="s">
        <v>37</v>
      </c>
      <c r="B11" s="109">
        <v>1740</v>
      </c>
      <c r="C11" s="109" t="s">
        <v>40</v>
      </c>
    </row>
    <row r="12" spans="1:3" ht="20.25" customHeight="1">
      <c r="A12" s="109" t="s">
        <v>39</v>
      </c>
      <c r="B12" s="111">
        <v>5653</v>
      </c>
      <c r="C12" s="111" t="s">
        <v>44</v>
      </c>
    </row>
    <row r="13" spans="1:3">
      <c r="A13" s="109" t="s">
        <v>45</v>
      </c>
      <c r="B13" s="109">
        <v>3481</v>
      </c>
      <c r="C13" s="109" t="s">
        <v>46</v>
      </c>
    </row>
    <row r="14" spans="1:3">
      <c r="A14" s="109" t="s">
        <v>228</v>
      </c>
      <c r="B14" s="109">
        <v>413</v>
      </c>
      <c r="C14" s="109" t="s">
        <v>190</v>
      </c>
    </row>
    <row r="15" spans="1:3">
      <c r="A15" s="109" t="s">
        <v>47</v>
      </c>
      <c r="B15" s="109">
        <v>460</v>
      </c>
      <c r="C15" s="109" t="s">
        <v>46</v>
      </c>
    </row>
    <row r="16" spans="1:3">
      <c r="A16" s="109" t="s">
        <v>48</v>
      </c>
      <c r="B16" s="109">
        <v>3889</v>
      </c>
      <c r="C16" s="109" t="s">
        <v>42</v>
      </c>
    </row>
    <row r="17" spans="1:3">
      <c r="A17" s="109" t="s">
        <v>49</v>
      </c>
      <c r="B17" s="109">
        <v>9289</v>
      </c>
      <c r="C17" s="109" t="s">
        <v>46</v>
      </c>
    </row>
    <row r="18" spans="1:3">
      <c r="A18" s="109" t="s">
        <v>50</v>
      </c>
      <c r="B18" s="109">
        <v>7740</v>
      </c>
      <c r="C18" s="109" t="s">
        <v>40</v>
      </c>
    </row>
    <row r="19" spans="1:3">
      <c r="A19" s="109" t="s">
        <v>51</v>
      </c>
      <c r="B19" s="109">
        <v>3020</v>
      </c>
      <c r="C19" s="109" t="s">
        <v>44</v>
      </c>
    </row>
    <row r="20" spans="1:3">
      <c r="A20" s="109" t="s">
        <v>211</v>
      </c>
      <c r="B20" s="109">
        <v>2152</v>
      </c>
      <c r="C20" s="109" t="s">
        <v>210</v>
      </c>
    </row>
    <row r="21" spans="1:3">
      <c r="A21" s="109" t="s">
        <v>212</v>
      </c>
      <c r="B21" s="109">
        <v>9314</v>
      </c>
      <c r="C21" s="109" t="s">
        <v>190</v>
      </c>
    </row>
    <row r="22" spans="1:3">
      <c r="A22" s="109" t="s">
        <v>53</v>
      </c>
      <c r="B22" s="109">
        <v>6123</v>
      </c>
      <c r="C22" s="109" t="s">
        <v>54</v>
      </c>
    </row>
    <row r="23" spans="1:3" ht="18" customHeight="1">
      <c r="A23" s="109" t="s">
        <v>55</v>
      </c>
      <c r="B23" s="109">
        <v>392</v>
      </c>
      <c r="C23" s="109" t="s">
        <v>44</v>
      </c>
    </row>
    <row r="24" spans="1:3" ht="20.25" customHeight="1">
      <c r="A24" s="109" t="s">
        <v>56</v>
      </c>
      <c r="B24" s="109">
        <v>190</v>
      </c>
      <c r="C24" s="109" t="s">
        <v>44</v>
      </c>
    </row>
    <row r="25" spans="1:3">
      <c r="A25" s="109" t="s">
        <v>57</v>
      </c>
      <c r="B25" s="109">
        <v>479</v>
      </c>
      <c r="C25" s="109" t="s">
        <v>58</v>
      </c>
    </row>
    <row r="26" spans="1:3" ht="23.25" customHeight="1">
      <c r="A26" s="109" t="s">
        <v>191</v>
      </c>
      <c r="B26" s="109">
        <v>16</v>
      </c>
      <c r="C26" s="109" t="s">
        <v>192</v>
      </c>
    </row>
    <row r="27" spans="1:3">
      <c r="A27" s="109" t="s">
        <v>59</v>
      </c>
      <c r="B27" s="109">
        <v>5</v>
      </c>
      <c r="C27" s="109" t="s">
        <v>44</v>
      </c>
    </row>
    <row r="28" spans="1:3">
      <c r="A28" s="109" t="s">
        <v>213</v>
      </c>
      <c r="B28" s="109">
        <v>8533</v>
      </c>
      <c r="C28" s="109" t="s">
        <v>214</v>
      </c>
    </row>
    <row r="29" spans="1:3">
      <c r="A29" s="109" t="s">
        <v>60</v>
      </c>
      <c r="B29" s="109">
        <v>3031</v>
      </c>
      <c r="C29" s="109" t="s">
        <v>42</v>
      </c>
    </row>
    <row r="30" spans="1:3">
      <c r="A30" s="109" t="s">
        <v>61</v>
      </c>
      <c r="B30" s="109">
        <v>311</v>
      </c>
      <c r="C30" s="109" t="s">
        <v>46</v>
      </c>
    </row>
    <row r="31" spans="1:3">
      <c r="A31" s="109" t="s">
        <v>62</v>
      </c>
      <c r="B31" s="109">
        <v>2098</v>
      </c>
      <c r="C31" s="109" t="s">
        <v>63</v>
      </c>
    </row>
    <row r="32" spans="1:3">
      <c r="A32" s="110" t="s">
        <v>194</v>
      </c>
      <c r="B32" s="110">
        <v>6791</v>
      </c>
      <c r="C32" s="109" t="s">
        <v>190</v>
      </c>
    </row>
    <row r="33" spans="1:3" ht="21" customHeight="1">
      <c r="A33" s="109" t="s">
        <v>64</v>
      </c>
      <c r="B33" s="109">
        <v>725</v>
      </c>
      <c r="C33" s="109" t="s">
        <v>54</v>
      </c>
    </row>
    <row r="34" spans="1:3" ht="21.75" customHeight="1">
      <c r="A34" s="109" t="s">
        <v>176</v>
      </c>
      <c r="B34" s="109">
        <v>5710</v>
      </c>
      <c r="C34" s="109" t="s">
        <v>195</v>
      </c>
    </row>
    <row r="35" spans="1:3">
      <c r="A35" s="109" t="s">
        <v>65</v>
      </c>
      <c r="B35" s="109">
        <v>1189</v>
      </c>
      <c r="C35" s="109" t="s">
        <v>66</v>
      </c>
    </row>
    <row r="36" spans="1:3">
      <c r="A36" s="109" t="s">
        <v>152</v>
      </c>
      <c r="B36" s="109">
        <v>9394</v>
      </c>
      <c r="C36" s="109" t="s">
        <v>196</v>
      </c>
    </row>
    <row r="37" spans="1:3">
      <c r="A37" s="109" t="s">
        <v>203</v>
      </c>
      <c r="B37" s="109">
        <v>132</v>
      </c>
      <c r="C37" s="109" t="s">
        <v>208</v>
      </c>
    </row>
    <row r="38" spans="1:3">
      <c r="A38" s="109" t="s">
        <v>215</v>
      </c>
      <c r="B38" s="109">
        <v>579</v>
      </c>
      <c r="C38" s="109" t="s">
        <v>216</v>
      </c>
    </row>
    <row r="39" spans="1:3">
      <c r="A39" s="109" t="s">
        <v>67</v>
      </c>
      <c r="B39" s="109">
        <v>4070</v>
      </c>
      <c r="C39" s="109" t="s">
        <v>41</v>
      </c>
    </row>
    <row r="40" spans="1:3">
      <c r="A40" s="109" t="s">
        <v>197</v>
      </c>
      <c r="B40" s="109">
        <v>4278</v>
      </c>
      <c r="C40" s="109" t="s">
        <v>198</v>
      </c>
    </row>
    <row r="41" spans="1:3">
      <c r="A41" s="109" t="s">
        <v>199</v>
      </c>
      <c r="B41" s="109">
        <v>6301</v>
      </c>
      <c r="C41" s="109" t="s">
        <v>198</v>
      </c>
    </row>
    <row r="42" spans="1:3" ht="19.5" customHeight="1">
      <c r="A42" s="109" t="s">
        <v>204</v>
      </c>
      <c r="B42" s="109">
        <v>7774</v>
      </c>
      <c r="C42" s="109" t="s">
        <v>217</v>
      </c>
    </row>
    <row r="43" spans="1:3">
      <c r="A43" s="109" t="s">
        <v>68</v>
      </c>
      <c r="B43" s="109">
        <v>75</v>
      </c>
      <c r="C43" s="109" t="s">
        <v>69</v>
      </c>
    </row>
    <row r="44" spans="1:3">
      <c r="A44" s="109" t="s">
        <v>116</v>
      </c>
      <c r="B44" s="109">
        <v>9026</v>
      </c>
      <c r="C44" s="109" t="s">
        <v>58</v>
      </c>
    </row>
    <row r="45" spans="1:3">
      <c r="A45" s="109" t="s">
        <v>83</v>
      </c>
      <c r="B45" s="109">
        <v>8412</v>
      </c>
      <c r="C45" s="109" t="s">
        <v>218</v>
      </c>
    </row>
    <row r="46" spans="1:3">
      <c r="A46" s="109" t="s">
        <v>123</v>
      </c>
      <c r="B46" s="109">
        <v>6914</v>
      </c>
      <c r="C46" s="109" t="s">
        <v>219</v>
      </c>
    </row>
    <row r="47" spans="1:3">
      <c r="A47" s="109" t="s">
        <v>220</v>
      </c>
      <c r="B47" s="109">
        <v>3880</v>
      </c>
      <c r="C47" s="109" t="s">
        <v>221</v>
      </c>
    </row>
    <row r="48" spans="1:3">
      <c r="A48" s="109" t="s">
        <v>70</v>
      </c>
      <c r="B48" s="109">
        <v>6831</v>
      </c>
      <c r="C48" s="109" t="s">
        <v>52</v>
      </c>
    </row>
    <row r="49" spans="1:3">
      <c r="A49" s="109" t="s">
        <v>205</v>
      </c>
      <c r="B49" s="109">
        <v>628</v>
      </c>
      <c r="C49" s="109" t="s">
        <v>222</v>
      </c>
    </row>
    <row r="50" spans="1:3" ht="22.5" customHeight="1">
      <c r="A50" s="109" t="s">
        <v>206</v>
      </c>
      <c r="B50" s="109">
        <v>8512</v>
      </c>
      <c r="C50" s="109" t="s">
        <v>223</v>
      </c>
    </row>
    <row r="51" spans="1:3">
      <c r="A51" s="109" t="s">
        <v>71</v>
      </c>
      <c r="B51" s="109">
        <v>3939</v>
      </c>
      <c r="C51" s="109" t="s">
        <v>72</v>
      </c>
    </row>
    <row r="52" spans="1:3">
      <c r="A52" s="109" t="s">
        <v>121</v>
      </c>
      <c r="B52" s="109">
        <v>7021</v>
      </c>
      <c r="C52" s="109" t="s">
        <v>200</v>
      </c>
    </row>
    <row r="53" spans="1:3">
      <c r="A53" s="109" t="s">
        <v>224</v>
      </c>
      <c r="B53" s="109">
        <v>1899</v>
      </c>
      <c r="C53" s="109" t="s">
        <v>225</v>
      </c>
    </row>
    <row r="54" spans="1:3">
      <c r="A54" s="109" t="s">
        <v>73</v>
      </c>
      <c r="B54" s="109">
        <v>556</v>
      </c>
      <c r="C54" s="109" t="s">
        <v>46</v>
      </c>
    </row>
    <row r="55" spans="1:3">
      <c r="A55" s="109" t="s">
        <v>74</v>
      </c>
      <c r="B55" s="109">
        <v>5624</v>
      </c>
      <c r="C55" s="109" t="s">
        <v>75</v>
      </c>
    </row>
    <row r="56" spans="1:3">
      <c r="A56" s="109" t="s">
        <v>76</v>
      </c>
      <c r="B56" s="109">
        <v>6943</v>
      </c>
      <c r="C56" s="109" t="s">
        <v>44</v>
      </c>
    </row>
    <row r="57" spans="1:3">
      <c r="A57" s="262" t="s">
        <v>226</v>
      </c>
      <c r="B57" s="263">
        <v>1614</v>
      </c>
      <c r="C57" s="262" t="s">
        <v>227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28"/>
  <sheetViews>
    <sheetView showGridLines="0" tabSelected="1" view="pageBreakPreview" topLeftCell="H1" zoomScale="58" zoomScaleNormal="48" zoomScaleSheetLayoutView="58" zoomScalePageLayoutView="50" workbookViewId="0">
      <selection activeCell="L11" sqref="L11"/>
    </sheetView>
  </sheetViews>
  <sheetFormatPr baseColWidth="10" defaultColWidth="23.69921875" defaultRowHeight="18" customHeight="1"/>
  <cols>
    <col min="1" max="1" width="36.296875" style="1" customWidth="1"/>
    <col min="2" max="2" width="28.296875" style="1" customWidth="1"/>
    <col min="3" max="3" width="27.09765625" style="1" customWidth="1"/>
    <col min="4" max="4" width="32.09765625" style="1" customWidth="1"/>
    <col min="5" max="5" width="29.296875" style="1" customWidth="1"/>
    <col min="6" max="6" width="26.09765625" style="1" customWidth="1"/>
    <col min="7" max="7" width="29.5" style="1" customWidth="1"/>
    <col min="8" max="8" width="26.5" style="1" customWidth="1"/>
    <col min="9" max="9" width="27.09765625" style="1" customWidth="1"/>
    <col min="10" max="10" width="26.69921875" style="1" customWidth="1"/>
    <col min="11" max="11" width="30.296875" style="1" customWidth="1"/>
    <col min="12" max="12" width="28.69921875" style="1" customWidth="1"/>
    <col min="13" max="256" width="23.69921875" style="1" customWidth="1"/>
  </cols>
  <sheetData>
    <row r="1" spans="1:13" ht="92.1" customHeight="1">
      <c r="A1" s="264" t="s">
        <v>99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6"/>
    </row>
    <row r="2" spans="1:13" ht="28.35" customHeight="1">
      <c r="A2" s="2" t="s">
        <v>100</v>
      </c>
      <c r="B2" s="2">
        <v>42134</v>
      </c>
      <c r="C2" s="2">
        <v>42134</v>
      </c>
      <c r="D2" s="2">
        <v>42134</v>
      </c>
      <c r="E2" s="2">
        <v>42141</v>
      </c>
      <c r="F2" s="2">
        <v>42141</v>
      </c>
      <c r="G2" s="2" t="s">
        <v>102</v>
      </c>
      <c r="H2" s="189">
        <v>42142</v>
      </c>
      <c r="I2" s="2">
        <v>42135</v>
      </c>
      <c r="J2" s="2" t="s">
        <v>103</v>
      </c>
      <c r="K2" s="2">
        <v>42142</v>
      </c>
      <c r="L2" s="2" t="s">
        <v>101</v>
      </c>
    </row>
    <row r="3" spans="1:13" ht="45.6" customHeight="1" thickBot="1">
      <c r="A3" s="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87" t="s">
        <v>6</v>
      </c>
      <c r="H3" s="190" t="s">
        <v>7</v>
      </c>
      <c r="I3" s="188" t="s">
        <v>8</v>
      </c>
      <c r="J3" s="105" t="s">
        <v>79</v>
      </c>
      <c r="K3" s="105" t="s">
        <v>104</v>
      </c>
      <c r="L3" s="105" t="s">
        <v>77</v>
      </c>
    </row>
    <row r="4" spans="1:13" ht="29.45" customHeight="1" thickBot="1">
      <c r="A4" s="112" t="s">
        <v>35</v>
      </c>
      <c r="B4" s="113" t="s">
        <v>30</v>
      </c>
      <c r="C4" s="150" t="s">
        <v>105</v>
      </c>
      <c r="D4" s="163" t="s">
        <v>30</v>
      </c>
      <c r="E4" s="173" t="s">
        <v>107</v>
      </c>
      <c r="F4" s="173" t="s">
        <v>161</v>
      </c>
      <c r="G4" s="150" t="s">
        <v>109</v>
      </c>
      <c r="H4" s="178" t="s">
        <v>110</v>
      </c>
      <c r="I4" s="150" t="s">
        <v>111</v>
      </c>
      <c r="J4" s="201" t="s">
        <v>173</v>
      </c>
      <c r="K4" s="163" t="s">
        <v>111</v>
      </c>
      <c r="L4" s="201" t="s">
        <v>106</v>
      </c>
      <c r="M4" s="28"/>
    </row>
    <row r="5" spans="1:13" ht="29.45" customHeight="1">
      <c r="A5" s="115" t="s">
        <v>84</v>
      </c>
      <c r="B5" s="113" t="s">
        <v>131</v>
      </c>
      <c r="C5" s="151" t="s">
        <v>91</v>
      </c>
      <c r="D5" s="163" t="s">
        <v>96</v>
      </c>
      <c r="E5" s="174" t="s">
        <v>129</v>
      </c>
      <c r="F5" s="174" t="s">
        <v>90</v>
      </c>
      <c r="G5" s="151" t="s">
        <v>94</v>
      </c>
      <c r="H5" s="179" t="s">
        <v>151</v>
      </c>
      <c r="I5" s="151" t="s">
        <v>95</v>
      </c>
      <c r="J5" s="165" t="s">
        <v>123</v>
      </c>
      <c r="K5" s="121" t="s">
        <v>113</v>
      </c>
      <c r="L5" s="165" t="s">
        <v>174</v>
      </c>
      <c r="M5" s="28"/>
    </row>
    <row r="6" spans="1:13" ht="29.45" customHeight="1">
      <c r="A6" s="115" t="s">
        <v>32</v>
      </c>
      <c r="B6" s="116" t="s">
        <v>84</v>
      </c>
      <c r="C6" s="153" t="s">
        <v>146</v>
      </c>
      <c r="D6" s="121" t="s">
        <v>89</v>
      </c>
      <c r="E6" s="174" t="s">
        <v>84</v>
      </c>
      <c r="F6" s="174" t="s">
        <v>108</v>
      </c>
      <c r="G6" s="151" t="s">
        <v>112</v>
      </c>
      <c r="H6" s="179" t="s">
        <v>84</v>
      </c>
      <c r="I6" s="151" t="s">
        <v>138</v>
      </c>
      <c r="J6" s="165" t="s">
        <v>89</v>
      </c>
      <c r="K6" s="121" t="s">
        <v>136</v>
      </c>
      <c r="L6" s="165" t="s">
        <v>150</v>
      </c>
      <c r="M6" s="28"/>
    </row>
    <row r="7" spans="1:13" ht="29.45" customHeight="1" thickBot="1">
      <c r="A7" s="115" t="s">
        <v>82</v>
      </c>
      <c r="B7" s="118" t="s">
        <v>91</v>
      </c>
      <c r="C7" s="152" t="s">
        <v>114</v>
      </c>
      <c r="D7" s="164" t="s">
        <v>32</v>
      </c>
      <c r="E7" s="175" t="s">
        <v>119</v>
      </c>
      <c r="F7" s="175" t="s">
        <v>95</v>
      </c>
      <c r="G7" s="151" t="s">
        <v>93</v>
      </c>
      <c r="H7" s="179" t="s">
        <v>117</v>
      </c>
      <c r="I7" s="151" t="s">
        <v>116</v>
      </c>
      <c r="J7" s="165" t="s">
        <v>116</v>
      </c>
      <c r="K7" s="164" t="s">
        <v>115</v>
      </c>
      <c r="L7" s="165" t="s">
        <v>133</v>
      </c>
      <c r="M7" s="28"/>
    </row>
    <row r="8" spans="1:13" ht="29.45" customHeight="1">
      <c r="A8" s="115" t="s">
        <v>142</v>
      </c>
      <c r="B8" s="113" t="s">
        <v>31</v>
      </c>
      <c r="C8" s="150" t="s">
        <v>32</v>
      </c>
      <c r="D8" s="163" t="s">
        <v>31</v>
      </c>
      <c r="E8" s="173" t="s">
        <v>120</v>
      </c>
      <c r="F8" s="173" t="s">
        <v>32</v>
      </c>
      <c r="G8" s="151" t="s">
        <v>129</v>
      </c>
      <c r="H8" s="179" t="s">
        <v>127</v>
      </c>
      <c r="I8" s="152" t="s">
        <v>118</v>
      </c>
      <c r="J8" s="165" t="s">
        <v>32</v>
      </c>
      <c r="K8" s="163" t="s">
        <v>121</v>
      </c>
      <c r="L8" s="208" t="s">
        <v>122</v>
      </c>
      <c r="M8" s="28"/>
    </row>
    <row r="9" spans="1:13" ht="29.45" customHeight="1">
      <c r="A9" s="115" t="s">
        <v>145</v>
      </c>
      <c r="B9" s="116" t="s">
        <v>95</v>
      </c>
      <c r="C9" s="151" t="s">
        <v>125</v>
      </c>
      <c r="D9" s="121" t="s">
        <v>128</v>
      </c>
      <c r="E9" s="174" t="s">
        <v>128</v>
      </c>
      <c r="F9" s="174" t="s">
        <v>117</v>
      </c>
      <c r="G9" s="151" t="s">
        <v>130</v>
      </c>
      <c r="H9" s="179" t="s">
        <v>93</v>
      </c>
      <c r="I9" s="150" t="s">
        <v>121</v>
      </c>
      <c r="J9" s="202" t="s">
        <v>83</v>
      </c>
      <c r="K9" s="121" t="s">
        <v>124</v>
      </c>
      <c r="L9" s="209" t="s">
        <v>149</v>
      </c>
      <c r="M9" s="28"/>
    </row>
    <row r="10" spans="1:13" ht="29.45" customHeight="1">
      <c r="A10" s="115" t="s">
        <v>150</v>
      </c>
      <c r="B10" s="116" t="s">
        <v>86</v>
      </c>
      <c r="C10" s="151" t="s">
        <v>171</v>
      </c>
      <c r="D10" s="121" t="s">
        <v>132</v>
      </c>
      <c r="E10" s="174" t="s">
        <v>167</v>
      </c>
      <c r="F10" s="174" t="s">
        <v>85</v>
      </c>
      <c r="G10" s="151" t="s">
        <v>95</v>
      </c>
      <c r="H10" s="196" t="s">
        <v>86</v>
      </c>
      <c r="I10" s="151" t="s">
        <v>126</v>
      </c>
      <c r="J10" s="152" t="s">
        <v>84</v>
      </c>
      <c r="K10" s="121" t="s">
        <v>229</v>
      </c>
      <c r="L10" s="151" t="s">
        <v>32</v>
      </c>
      <c r="M10" s="28"/>
    </row>
    <row r="11" spans="1:13" ht="29.45" customHeight="1" thickBot="1">
      <c r="A11" s="115"/>
      <c r="B11" s="118" t="s">
        <v>143</v>
      </c>
      <c r="C11" s="152" t="s">
        <v>131</v>
      </c>
      <c r="D11" s="164" t="s">
        <v>95</v>
      </c>
      <c r="E11" s="175" t="s">
        <v>130</v>
      </c>
      <c r="F11" s="175" t="s">
        <v>112</v>
      </c>
      <c r="G11" s="191" t="s">
        <v>135</v>
      </c>
      <c r="H11" s="178" t="s">
        <v>172</v>
      </c>
      <c r="I11" s="174" t="s">
        <v>113</v>
      </c>
      <c r="J11" s="201" t="s">
        <v>92</v>
      </c>
      <c r="K11" s="164" t="s">
        <v>95</v>
      </c>
      <c r="L11" s="210" t="s">
        <v>230</v>
      </c>
      <c r="M11" s="28"/>
    </row>
    <row r="12" spans="1:13" ht="29.45" customHeight="1">
      <c r="A12" s="115"/>
      <c r="B12" s="113" t="s">
        <v>78</v>
      </c>
      <c r="C12" s="150" t="s">
        <v>86</v>
      </c>
      <c r="D12" s="121" t="s">
        <v>151</v>
      </c>
      <c r="E12" s="173" t="s">
        <v>93</v>
      </c>
      <c r="F12" s="173" t="s">
        <v>134</v>
      </c>
      <c r="G12" s="150" t="s">
        <v>172</v>
      </c>
      <c r="H12" s="197" t="s">
        <v>156</v>
      </c>
      <c r="I12" s="174" t="s">
        <v>133</v>
      </c>
      <c r="J12" s="165" t="s">
        <v>133</v>
      </c>
      <c r="K12" s="120" t="s">
        <v>133</v>
      </c>
      <c r="L12" s="208"/>
      <c r="M12" s="28"/>
    </row>
    <row r="13" spans="1:13" ht="29.45" customHeight="1">
      <c r="A13" s="115"/>
      <c r="B13" s="116" t="s">
        <v>154</v>
      </c>
      <c r="C13" s="153" t="s">
        <v>166</v>
      </c>
      <c r="D13" s="121" t="s">
        <v>82</v>
      </c>
      <c r="E13" s="174" t="s">
        <v>138</v>
      </c>
      <c r="F13" s="174" t="s">
        <v>139</v>
      </c>
      <c r="G13" s="192" t="s">
        <v>154</v>
      </c>
      <c r="H13" s="179" t="s">
        <v>159</v>
      </c>
      <c r="I13" s="175" t="s">
        <v>137</v>
      </c>
      <c r="J13" s="165" t="s">
        <v>91</v>
      </c>
      <c r="K13" s="121" t="s">
        <v>141</v>
      </c>
      <c r="L13" s="200"/>
      <c r="M13" s="28"/>
    </row>
    <row r="14" spans="1:13" ht="29.45" customHeight="1">
      <c r="A14" s="115"/>
      <c r="B14" s="116" t="s">
        <v>158</v>
      </c>
      <c r="C14" s="151" t="s">
        <v>150</v>
      </c>
      <c r="D14" s="121" t="s">
        <v>144</v>
      </c>
      <c r="E14" s="174" t="s">
        <v>152</v>
      </c>
      <c r="F14" s="174" t="s">
        <v>170</v>
      </c>
      <c r="G14" s="151"/>
      <c r="H14" s="179"/>
      <c r="I14" s="215" t="s">
        <v>84</v>
      </c>
      <c r="J14" s="165"/>
      <c r="K14" s="121" t="s">
        <v>140</v>
      </c>
      <c r="L14" s="198"/>
      <c r="M14" s="28"/>
    </row>
    <row r="15" spans="1:13" ht="29.45" customHeight="1" thickBot="1">
      <c r="A15" s="115"/>
      <c r="B15" s="118" t="s">
        <v>145</v>
      </c>
      <c r="C15" s="152" t="s">
        <v>81</v>
      </c>
      <c r="D15" s="164" t="s">
        <v>146</v>
      </c>
      <c r="E15" s="175" t="s">
        <v>143</v>
      </c>
      <c r="F15" s="175" t="s">
        <v>128</v>
      </c>
      <c r="G15" s="151"/>
      <c r="H15" s="179"/>
      <c r="I15" s="203" t="s">
        <v>93</v>
      </c>
      <c r="J15" s="204"/>
      <c r="K15" s="121" t="s">
        <v>80</v>
      </c>
      <c r="L15" s="199"/>
      <c r="M15" s="28"/>
    </row>
    <row r="16" spans="1:13" ht="29.45" customHeight="1">
      <c r="A16" s="115"/>
      <c r="B16" s="114"/>
      <c r="C16" s="175" t="s">
        <v>85</v>
      </c>
      <c r="D16" s="113" t="s">
        <v>176</v>
      </c>
      <c r="E16" s="150" t="s">
        <v>147</v>
      </c>
      <c r="F16" s="178" t="s">
        <v>127</v>
      </c>
      <c r="G16" s="151"/>
      <c r="H16" s="179"/>
      <c r="I16" s="203" t="s">
        <v>143</v>
      </c>
      <c r="J16" s="184"/>
      <c r="K16" s="124"/>
      <c r="L16" s="123"/>
    </row>
    <row r="17" spans="1:12" ht="29.45" customHeight="1">
      <c r="A17" s="115"/>
      <c r="B17" s="117"/>
      <c r="C17" s="121" t="s">
        <v>155</v>
      </c>
      <c r="D17" s="116" t="s">
        <v>87</v>
      </c>
      <c r="E17" s="151" t="s">
        <v>148</v>
      </c>
      <c r="F17" s="179" t="s">
        <v>88</v>
      </c>
      <c r="G17" s="151"/>
      <c r="H17" s="180"/>
      <c r="I17" s="149" t="s">
        <v>127</v>
      </c>
      <c r="J17" s="122"/>
      <c r="K17" s="125"/>
      <c r="L17" s="125"/>
    </row>
    <row r="18" spans="1:12" ht="29.45" customHeight="1">
      <c r="A18" s="115"/>
      <c r="B18" s="117"/>
      <c r="C18" s="121" t="s">
        <v>175</v>
      </c>
      <c r="D18" s="116" t="s">
        <v>154</v>
      </c>
      <c r="E18" s="151" t="s">
        <v>90</v>
      </c>
      <c r="F18" s="179" t="s">
        <v>160</v>
      </c>
      <c r="G18" s="151"/>
      <c r="H18" s="182"/>
      <c r="I18" s="122"/>
      <c r="J18" s="125"/>
      <c r="K18" s="125"/>
      <c r="L18" s="125"/>
    </row>
    <row r="19" spans="1:12" ht="29.45" customHeight="1" thickBot="1">
      <c r="A19" s="126"/>
      <c r="B19" s="119"/>
      <c r="C19" s="127" t="s">
        <v>157</v>
      </c>
      <c r="D19" s="175" t="s">
        <v>85</v>
      </c>
      <c r="E19" s="152" t="s">
        <v>88</v>
      </c>
      <c r="F19" s="180" t="s">
        <v>169</v>
      </c>
      <c r="G19" s="152"/>
      <c r="H19" s="183"/>
      <c r="I19" s="128"/>
      <c r="J19" s="129"/>
      <c r="K19" s="129"/>
      <c r="L19" s="129"/>
    </row>
    <row r="20" spans="1:12" ht="37.35" customHeight="1">
      <c r="A20" s="130">
        <v>8</v>
      </c>
      <c r="B20" s="131">
        <v>12</v>
      </c>
      <c r="C20" s="130">
        <v>16</v>
      </c>
      <c r="D20" s="166">
        <v>16</v>
      </c>
      <c r="E20" s="176">
        <v>16</v>
      </c>
      <c r="F20" s="167">
        <v>16</v>
      </c>
      <c r="G20" s="181">
        <v>10</v>
      </c>
      <c r="H20" s="131">
        <v>10</v>
      </c>
      <c r="I20" s="130">
        <v>14</v>
      </c>
      <c r="J20" s="130">
        <v>10</v>
      </c>
      <c r="K20" s="130">
        <v>12</v>
      </c>
      <c r="L20" s="130">
        <v>7</v>
      </c>
    </row>
    <row r="22" spans="1:12" ht="18" customHeight="1">
      <c r="D22" s="168"/>
    </row>
    <row r="24" spans="1:12" ht="18" customHeight="1">
      <c r="D24" s="28"/>
    </row>
    <row r="26" spans="1:12" ht="18" customHeight="1">
      <c r="G26" s="193"/>
      <c r="I26" s="177"/>
    </row>
    <row r="28" spans="1:12" ht="18" customHeight="1">
      <c r="E28" s="177"/>
    </row>
  </sheetData>
  <mergeCells count="1">
    <mergeCell ref="A1:L1"/>
  </mergeCells>
  <pageMargins left="0.75" right="0.75" top="1" bottom="1" header="0.5" footer="0.5"/>
  <pageSetup scale="23"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11"/>
  <sheetViews>
    <sheetView showGridLines="0" topLeftCell="B2" workbookViewId="0">
      <selection activeCell="C6" sqref="C6"/>
    </sheetView>
  </sheetViews>
  <sheetFormatPr baseColWidth="10" defaultColWidth="12.19921875" defaultRowHeight="18" customHeight="1"/>
  <cols>
    <col min="1" max="1" width="19.19921875" style="4" customWidth="1"/>
    <col min="2" max="2" width="6.09765625" style="4" customWidth="1"/>
    <col min="3" max="3" width="38.59765625" style="4" customWidth="1"/>
    <col min="4" max="256" width="12.19921875" style="4" customWidth="1"/>
  </cols>
  <sheetData>
    <row r="1" spans="1:3" ht="0" hidden="1" customHeight="1"/>
    <row r="2" spans="1:3" ht="42.75" customHeight="1">
      <c r="A2" s="267" t="s">
        <v>9</v>
      </c>
      <c r="B2" s="5"/>
      <c r="C2" s="6" t="str">
        <f>'ÉQUIPES_PARTICIPANTS - Tableau '!A2</f>
        <v>vendredi 10 mai 2019</v>
      </c>
    </row>
    <row r="3" spans="1:3" ht="42.75" customHeight="1">
      <c r="A3" s="268"/>
      <c r="B3" s="7"/>
      <c r="C3" s="8"/>
    </row>
    <row r="4" spans="1:3" ht="42.75" customHeight="1" thickBot="1">
      <c r="A4" s="9" t="s">
        <v>10</v>
      </c>
      <c r="B4" s="10"/>
      <c r="C4" s="11" t="s">
        <v>11</v>
      </c>
    </row>
    <row r="5" spans="1:3" ht="42.75" customHeight="1">
      <c r="A5" s="12">
        <v>0.75</v>
      </c>
      <c r="B5" s="13"/>
      <c r="C5" s="219" t="s">
        <v>35</v>
      </c>
    </row>
    <row r="6" spans="1:3" ht="42.75" customHeight="1">
      <c r="A6" s="15"/>
      <c r="B6" s="16"/>
      <c r="C6" s="214" t="s">
        <v>84</v>
      </c>
    </row>
    <row r="7" spans="1:3" ht="42.75" customHeight="1">
      <c r="A7" s="18" t="s">
        <v>12</v>
      </c>
      <c r="B7" s="19"/>
      <c r="C7" s="214" t="s">
        <v>32</v>
      </c>
    </row>
    <row r="8" spans="1:3" ht="42.75" customHeight="1">
      <c r="A8" s="20">
        <v>1</v>
      </c>
      <c r="B8" s="21"/>
      <c r="C8" s="214" t="s">
        <v>82</v>
      </c>
    </row>
    <row r="9" spans="1:3" ht="42.75" customHeight="1">
      <c r="A9" s="22" t="s">
        <v>13</v>
      </c>
      <c r="B9" s="23"/>
      <c r="C9" s="214" t="s">
        <v>142</v>
      </c>
    </row>
    <row r="10" spans="1:3" ht="42.75" customHeight="1">
      <c r="A10" s="24" t="str">
        <f>IF(OR(A8=1,A8=2,A8=3,A8=4),"SYNTHÉTIQUE","HERBE")</f>
        <v>SYNTHÉTIQUE</v>
      </c>
      <c r="B10" s="25"/>
      <c r="C10" s="214" t="s">
        <v>145</v>
      </c>
    </row>
    <row r="11" spans="1:3" ht="18" customHeight="1">
      <c r="C11" s="214" t="s">
        <v>150</v>
      </c>
    </row>
  </sheetData>
  <mergeCells count="1">
    <mergeCell ref="A2:A3"/>
  </mergeCells>
  <pageMargins left="0.75" right="0.75" top="1" bottom="1" header="0.5" footer="0.5"/>
  <pageSetup orientation="landscape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topLeftCell="A25" workbookViewId="0">
      <selection activeCell="A29" sqref="A29"/>
    </sheetView>
  </sheetViews>
  <sheetFormatPr baseColWidth="10" defaultColWidth="12.19921875" defaultRowHeight="18" customHeight="1"/>
  <cols>
    <col min="1" max="1" width="19.19921875" style="36" customWidth="1"/>
    <col min="2" max="2" width="6.09765625" style="36" customWidth="1"/>
    <col min="3" max="3" width="19.19921875" style="36" customWidth="1"/>
    <col min="4" max="4" width="7" style="36" customWidth="1"/>
    <col min="5" max="5" width="6.59765625" style="36" customWidth="1"/>
    <col min="6" max="7" width="19.19921875" style="36" customWidth="1"/>
    <col min="8" max="9" width="6.19921875" style="36" customWidth="1"/>
    <col min="10" max="10" width="19.19921875" style="36" customWidth="1"/>
    <col min="11" max="13" width="19.19921875" style="36" hidden="1" customWidth="1"/>
    <col min="14" max="256" width="12.19921875" style="36" customWidth="1"/>
  </cols>
  <sheetData>
    <row r="1" spans="1:13" ht="42.75" customHeight="1">
      <c r="A1" s="267" t="s">
        <v>14</v>
      </c>
      <c r="B1" s="10"/>
      <c r="C1" s="270">
        <f>'ÉQUIPES_PARTICIPANTS - Tableau '!B2</f>
        <v>42134</v>
      </c>
      <c r="D1" s="271"/>
      <c r="E1" s="271"/>
      <c r="F1" s="5"/>
      <c r="G1" s="28"/>
      <c r="H1" s="28"/>
      <c r="I1" s="28"/>
      <c r="J1" s="28"/>
      <c r="K1" s="28"/>
      <c r="L1" s="28"/>
      <c r="M1" s="37"/>
    </row>
    <row r="2" spans="1:13" ht="42.75" customHeight="1">
      <c r="A2" s="269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15"/>
      <c r="B7" s="28"/>
      <c r="C7" s="42"/>
      <c r="D7" s="42"/>
      <c r="E7" s="28"/>
      <c r="F7" s="42"/>
      <c r="G7" s="42"/>
      <c r="H7" s="42"/>
      <c r="I7" s="42"/>
      <c r="J7" s="42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44"/>
      <c r="L8" s="44"/>
      <c r="M8" s="44"/>
    </row>
    <row r="9" spans="1:13" ht="42.75" customHeight="1">
      <c r="A9" s="20">
        <v>1</v>
      </c>
      <c r="B9" s="21"/>
      <c r="C9" s="45" t="s">
        <v>11</v>
      </c>
      <c r="D9" s="45" t="s">
        <v>18</v>
      </c>
      <c r="E9" s="10"/>
      <c r="F9" s="45" t="s">
        <v>19</v>
      </c>
      <c r="G9" s="46" t="s">
        <v>20</v>
      </c>
      <c r="H9" s="277" t="s">
        <v>21</v>
      </c>
      <c r="I9" s="278"/>
      <c r="J9" s="46" t="s">
        <v>22</v>
      </c>
      <c r="K9" s="45" t="s">
        <v>23</v>
      </c>
      <c r="L9" s="44"/>
      <c r="M9" s="44"/>
    </row>
    <row r="10" spans="1:13" ht="42.75" customHeight="1">
      <c r="A10" s="22" t="s">
        <v>13</v>
      </c>
      <c r="B10" s="23"/>
      <c r="C10" s="14" t="str">
        <f>'ÉQUIPES_PARTICIPANTS - Tableau '!B4</f>
        <v>RAS JODOIGNE 1</v>
      </c>
      <c r="D10" s="47">
        <f>COUNTIF($K$10:$K$15,C10)*3+COUNTIF($L$10:$M$15,C10)</f>
        <v>0</v>
      </c>
      <c r="E10" s="13"/>
      <c r="F10" s="48">
        <v>41364.458333333336</v>
      </c>
      <c r="G10" s="49" t="str">
        <f t="shared" ref="G10:G15" si="0">$C$10</f>
        <v>RAS JODOIGNE 1</v>
      </c>
      <c r="H10" s="50"/>
      <c r="I10" s="51"/>
      <c r="J10" s="52" t="str">
        <f>$C$11</f>
        <v xml:space="preserve">COUTHUIN </v>
      </c>
      <c r="K10" s="53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17" t="str">
        <f>'ÉQUIPES_PARTICIPANTS - Tableau '!B5</f>
        <v xml:space="preserve">COUTHUIN </v>
      </c>
      <c r="D11" s="55">
        <f>COUNTIF($K$10:$K$15,C11)*3+COUNTIF($L$10:$M$15,C11)</f>
        <v>0</v>
      </c>
      <c r="E11" s="10"/>
      <c r="F11" s="56">
        <f>F10+$A$4+$A$6</f>
        <v>41364.475694444445</v>
      </c>
      <c r="G11" s="57" t="str">
        <f>$C$12</f>
        <v>CHATELET</v>
      </c>
      <c r="H11" s="50"/>
      <c r="I11" s="51"/>
      <c r="J11" s="58" t="str">
        <f>$C$13</f>
        <v>ARQUET</v>
      </c>
      <c r="K11" s="59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14" t="str">
        <f>'ÉQUIPES_PARTICIPANTS - Tableau '!B6</f>
        <v>CHATELET</v>
      </c>
      <c r="D12" s="47">
        <f>COUNTIF($K$10:$K$15,C12)*3+COUNTIF($L$10:$M$15,C12)</f>
        <v>0</v>
      </c>
      <c r="E12" s="13"/>
      <c r="F12" s="48">
        <f>F11+$A$4+$A$6</f>
        <v>41364.493055555555</v>
      </c>
      <c r="G12" s="49" t="str">
        <f>$C$11</f>
        <v xml:space="preserve">COUTHUIN </v>
      </c>
      <c r="H12" s="50"/>
      <c r="I12" s="51"/>
      <c r="J12" s="52" t="str">
        <f>$C$13</f>
        <v>ARQUET</v>
      </c>
      <c r="K12" s="53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17" t="str">
        <f>'ÉQUIPES_PARTICIPANTS - Tableau '!B7</f>
        <v>ARQUET</v>
      </c>
      <c r="D13" s="55">
        <f>COUNTIF($K$10:$K$15,C13)*3+COUNTIF($L$10:$M$15,C13)</f>
        <v>0</v>
      </c>
      <c r="E13" s="10"/>
      <c r="F13" s="56">
        <f>F12+$A$4+$A$6</f>
        <v>41364.510416666664</v>
      </c>
      <c r="G13" s="57" t="str">
        <f t="shared" si="0"/>
        <v>RAS JODOIGNE 1</v>
      </c>
      <c r="H13" s="50"/>
      <c r="I13" s="51"/>
      <c r="J13" s="58" t="str">
        <f>$C$12</f>
        <v>CHATELET</v>
      </c>
      <c r="K13" s="59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0"/>
      <c r="C14" s="26"/>
      <c r="D14" s="26"/>
      <c r="E14" s="31"/>
      <c r="F14" s="48">
        <f>F13+$A$4+$A$6</f>
        <v>41364.527777777774</v>
      </c>
      <c r="G14" s="49" t="str">
        <f>$C$11</f>
        <v xml:space="preserve">COUTHUIN </v>
      </c>
      <c r="H14" s="50"/>
      <c r="I14" s="51"/>
      <c r="J14" s="52" t="str">
        <f>$C$12</f>
        <v>CHATELET</v>
      </c>
      <c r="K14" s="53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28"/>
      <c r="C15" s="28"/>
      <c r="D15" s="28"/>
      <c r="E15" s="16"/>
      <c r="F15" s="56">
        <f>F14+$A$4+$A$6</f>
        <v>41364.545138888883</v>
      </c>
      <c r="G15" s="57" t="str">
        <f t="shared" si="0"/>
        <v>RAS JODOIGNE 1</v>
      </c>
      <c r="H15" s="50"/>
      <c r="I15" s="51"/>
      <c r="J15" s="58" t="str">
        <f>$C$13</f>
        <v>ARQUET</v>
      </c>
      <c r="K15" s="59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61"/>
      <c r="L16" s="61"/>
      <c r="M16" s="62"/>
    </row>
    <row r="17" spans="1:13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  <c r="K17" s="44"/>
      <c r="L17" s="44"/>
      <c r="M17" s="44"/>
    </row>
    <row r="18" spans="1:13" ht="42.75" customHeight="1">
      <c r="A18" s="20">
        <v>2</v>
      </c>
      <c r="B18" s="13"/>
      <c r="C18" s="45" t="s">
        <v>11</v>
      </c>
      <c r="D18" s="45" t="s">
        <v>18</v>
      </c>
      <c r="E18" s="13"/>
      <c r="F18" s="45" t="s">
        <v>19</v>
      </c>
      <c r="G18" s="46" t="s">
        <v>20</v>
      </c>
      <c r="H18" s="277" t="s">
        <v>21</v>
      </c>
      <c r="I18" s="278"/>
      <c r="J18" s="46" t="s">
        <v>22</v>
      </c>
      <c r="K18" s="45" t="s">
        <v>23</v>
      </c>
      <c r="L18" s="44"/>
      <c r="M18" s="44"/>
    </row>
    <row r="19" spans="1:13" ht="42.75" customHeight="1">
      <c r="A19" s="22" t="s">
        <v>13</v>
      </c>
      <c r="B19" s="10"/>
      <c r="C19" s="17" t="str">
        <f>'ÉQUIPES_PARTICIPANTS - Tableau '!B8</f>
        <v>RAS JODOIGNE 2</v>
      </c>
      <c r="D19" s="55">
        <f>COUNTIF($K$19:$K$24,C19)*3+COUNTIF($L$19:$M$24,C19)</f>
        <v>0</v>
      </c>
      <c r="E19" s="10"/>
      <c r="F19" s="56">
        <v>41364.458333333336</v>
      </c>
      <c r="G19" s="57" t="str">
        <f t="shared" ref="G19:G24" si="4">$C$19</f>
        <v>RAS JODOIGNE 2</v>
      </c>
      <c r="H19" s="50"/>
      <c r="I19" s="51"/>
      <c r="J19" s="58" t="str">
        <f>$C$20</f>
        <v>LEUZE</v>
      </c>
      <c r="K19" s="59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>
      <c r="A20" s="63" t="str">
        <f>IF(OR(A18=1,A18=2,A18=3,A18=4),"SYNTHÉTIQUE","HERBE")</f>
        <v>SYNTHÉTIQUE</v>
      </c>
      <c r="B20" s="13"/>
      <c r="C20" s="14" t="str">
        <f>'ÉQUIPES_PARTICIPANTS - Tableau '!B9</f>
        <v>LEUZE</v>
      </c>
      <c r="D20" s="47">
        <f>COUNTIF($K$19:$K$24,C20)*3+COUNTIF($L$19:$M$24,C20)</f>
        <v>0</v>
      </c>
      <c r="E20" s="13"/>
      <c r="F20" s="48">
        <f>F19+$A$4+$A$6</f>
        <v>41364.475694444445</v>
      </c>
      <c r="G20" s="49" t="str">
        <f>$C$21</f>
        <v>AISCHE</v>
      </c>
      <c r="H20" s="50"/>
      <c r="I20" s="51"/>
      <c r="J20" s="52" t="str">
        <f>$C$22</f>
        <v>LASNE-OHAIN</v>
      </c>
      <c r="K20" s="53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>
      <c r="A21" s="64"/>
      <c r="B21" s="16"/>
      <c r="C21" s="17" t="str">
        <f>'ÉQUIPES_PARTICIPANTS - Tableau '!B10</f>
        <v>AISCHE</v>
      </c>
      <c r="D21" s="55">
        <f>COUNTIF($K$19:$K$24,C21)*3+COUNTIF($L$19:$M$24,C21)</f>
        <v>0</v>
      </c>
      <c r="E21" s="10"/>
      <c r="F21" s="56">
        <f>F20+$A$4+$A$6</f>
        <v>41364.493055555555</v>
      </c>
      <c r="G21" s="57" t="str">
        <f>$C$20</f>
        <v>LEUZE</v>
      </c>
      <c r="H21" s="50"/>
      <c r="I21" s="51"/>
      <c r="J21" s="58" t="str">
        <f>$C$22</f>
        <v>LASNE-OHAIN</v>
      </c>
      <c r="K21" s="59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>
      <c r="A22" s="30"/>
      <c r="B22" s="31"/>
      <c r="C22" s="14" t="str">
        <f>'ÉQUIPES_PARTICIPANTS - Tableau '!B11</f>
        <v>LASNE-OHAIN</v>
      </c>
      <c r="D22" s="47">
        <f>COUNTIF($K$19:$K$24,C22)*3+COUNTIF($L$19:$M$24,C22)</f>
        <v>0</v>
      </c>
      <c r="E22" s="13"/>
      <c r="F22" s="48">
        <f>F21+$A$4+$A$6</f>
        <v>41364.510416666664</v>
      </c>
      <c r="G22" s="49" t="str">
        <f t="shared" si="4"/>
        <v>RAS JODOIGNE 2</v>
      </c>
      <c r="H22" s="50"/>
      <c r="I22" s="51"/>
      <c r="J22" s="52" t="str">
        <f>$C$21</f>
        <v>AISCHE</v>
      </c>
      <c r="K22" s="53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>
      <c r="A23" s="28"/>
      <c r="B23" s="28"/>
      <c r="C23" s="64"/>
      <c r="D23" s="64"/>
      <c r="E23" s="16"/>
      <c r="F23" s="56">
        <f>F22+$A$4+$A$6</f>
        <v>41364.527777777774</v>
      </c>
      <c r="G23" s="57" t="str">
        <f>$C$20</f>
        <v>LEUZE</v>
      </c>
      <c r="H23" s="50"/>
      <c r="I23" s="51"/>
      <c r="J23" s="58" t="str">
        <f>$C$21</f>
        <v>AISCHE</v>
      </c>
      <c r="K23" s="59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>
      <c r="A24" s="30"/>
      <c r="B24" s="30"/>
      <c r="C24" s="30"/>
      <c r="D24" s="30"/>
      <c r="E24" s="31"/>
      <c r="F24" s="48">
        <f>F23+$A$4+$A$6</f>
        <v>41364.545138888883</v>
      </c>
      <c r="G24" s="49" t="str">
        <f t="shared" si="4"/>
        <v>RAS JODOIGNE 2</v>
      </c>
      <c r="H24" s="50"/>
      <c r="I24" s="51"/>
      <c r="J24" s="52" t="str">
        <f>$C$22</f>
        <v>LASNE-OHAIN</v>
      </c>
      <c r="K24" s="53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5"/>
      <c r="L25" s="15"/>
      <c r="M25" s="65"/>
    </row>
    <row r="26" spans="1:13" ht="42.75" customHeight="1">
      <c r="A26" s="18" t="s">
        <v>12</v>
      </c>
      <c r="B26" s="13"/>
      <c r="C26" s="272" t="s">
        <v>25</v>
      </c>
      <c r="D26" s="273"/>
      <c r="E26" s="13"/>
      <c r="F26" s="272" t="str">
        <f>C26</f>
        <v>GROUPE C</v>
      </c>
      <c r="G26" s="276"/>
      <c r="H26" s="272"/>
      <c r="I26" s="276"/>
      <c r="J26" s="272"/>
      <c r="K26" s="44"/>
      <c r="L26" s="44"/>
      <c r="M26" s="44"/>
    </row>
    <row r="27" spans="1:13" ht="42.75" customHeight="1">
      <c r="A27" s="20">
        <v>3</v>
      </c>
      <c r="B27" s="10"/>
      <c r="C27" s="45" t="s">
        <v>11</v>
      </c>
      <c r="D27" s="45" t="s">
        <v>18</v>
      </c>
      <c r="E27" s="10"/>
      <c r="F27" s="45" t="s">
        <v>19</v>
      </c>
      <c r="G27" s="46" t="s">
        <v>20</v>
      </c>
      <c r="H27" s="277" t="s">
        <v>21</v>
      </c>
      <c r="I27" s="278"/>
      <c r="J27" s="46" t="s">
        <v>22</v>
      </c>
      <c r="K27" s="45" t="s">
        <v>23</v>
      </c>
      <c r="L27" s="44"/>
      <c r="M27" s="44"/>
    </row>
    <row r="28" spans="1:13" ht="42.75" customHeight="1">
      <c r="A28" s="22" t="s">
        <v>13</v>
      </c>
      <c r="B28" s="13"/>
      <c r="C28" s="14" t="str">
        <f>'ÉQUIPES_PARTICIPANTS - Tableau '!B12</f>
        <v>BEAUVECHAIN</v>
      </c>
      <c r="D28" s="47">
        <f>COUNTIF($K$28:$K$33,C28)*3+COUNTIF($L$28:$M$33,C28)</f>
        <v>0</v>
      </c>
      <c r="E28" s="13"/>
      <c r="F28" s="48">
        <v>41364.458333333336</v>
      </c>
      <c r="G28" s="49" t="str">
        <f t="shared" ref="G28:G33" si="8">$C$28</f>
        <v>BEAUVECHAIN</v>
      </c>
      <c r="H28" s="50"/>
      <c r="I28" s="51"/>
      <c r="J28" s="52" t="str">
        <f>$C$29</f>
        <v>STADE EVEROIS</v>
      </c>
      <c r="K28" s="53" t="str">
        <f t="shared" ref="K28:K33" si="9">IF(AND($H28=$I28,AND(NOT(ISBLANK($I28)),NOT(ISBLANK($I28)))),"ÉGALITÉ",IF($H28&lt;$I28,$J28,IF($H28&gt;$I28,$G28,"/")))</f>
        <v>/</v>
      </c>
      <c r="L28" s="54" t="str">
        <f t="shared" ref="L28:L33" si="10">IF($K28="ÉGALITÉ",$G28,"/")</f>
        <v>/</v>
      </c>
      <c r="M28" s="54" t="str">
        <f t="shared" ref="M28:M33" si="11">IF($K28="ÉGALITÉ",$J28,"/")</f>
        <v>/</v>
      </c>
    </row>
    <row r="29" spans="1:13" ht="42.75" customHeight="1">
      <c r="A29" s="24" t="str">
        <f>IF(OR(A27=1,A27=2,A27=3,A27=4),"SYNTHÉTIQUE","HERBE")</f>
        <v>SYNTHÉTIQUE</v>
      </c>
      <c r="B29" s="10"/>
      <c r="C29" s="17" t="str">
        <f>'ÉQUIPES_PARTICIPANTS - Tableau '!B13</f>
        <v>STADE EVEROIS</v>
      </c>
      <c r="D29" s="55">
        <f>COUNTIF($K$28:$K$33,C29)*3+COUNTIF($L$28:$M$33,C29)</f>
        <v>0</v>
      </c>
      <c r="E29" s="10"/>
      <c r="F29" s="56">
        <f>F28+$A$4+$A$6</f>
        <v>41364.475694444445</v>
      </c>
      <c r="G29" s="57" t="str">
        <f>$C$30</f>
        <v xml:space="preserve">BRUSSEL CITY </v>
      </c>
      <c r="H29" s="50"/>
      <c r="I29" s="51"/>
      <c r="J29" s="58" t="str">
        <f>$C$31</f>
        <v>WAREMME</v>
      </c>
      <c r="K29" s="59" t="str">
        <f t="shared" si="9"/>
        <v>/</v>
      </c>
      <c r="L29" s="60" t="str">
        <f t="shared" si="10"/>
        <v>/</v>
      </c>
      <c r="M29" s="60" t="str">
        <f t="shared" si="11"/>
        <v>/</v>
      </c>
    </row>
    <row r="30" spans="1:13" ht="42.75" customHeight="1">
      <c r="A30" s="26"/>
      <c r="B30" s="31"/>
      <c r="C30" s="14" t="str">
        <f>'ÉQUIPES_PARTICIPANTS - Tableau '!B14</f>
        <v xml:space="preserve">BRUSSEL CITY </v>
      </c>
      <c r="D30" s="47">
        <f>COUNTIF($K$28:$K$33,C30)*3+COUNTIF($L$28:$M$33,C30)</f>
        <v>0</v>
      </c>
      <c r="E30" s="13"/>
      <c r="F30" s="48">
        <f>F29+$A$4+$A$6</f>
        <v>41364.493055555555</v>
      </c>
      <c r="G30" s="49" t="str">
        <f>$C$29</f>
        <v>STADE EVEROIS</v>
      </c>
      <c r="H30" s="50"/>
      <c r="I30" s="51"/>
      <c r="J30" s="52" t="str">
        <f>$C$31</f>
        <v>WAREMME</v>
      </c>
      <c r="K30" s="53" t="str">
        <f t="shared" si="9"/>
        <v>/</v>
      </c>
      <c r="L30" s="54" t="str">
        <f t="shared" si="10"/>
        <v>/</v>
      </c>
      <c r="M30" s="54" t="str">
        <f t="shared" si="11"/>
        <v>/</v>
      </c>
    </row>
    <row r="31" spans="1:13" ht="42.75" customHeight="1">
      <c r="A31" s="28"/>
      <c r="B31" s="16"/>
      <c r="C31" s="17" t="str">
        <f>'ÉQUIPES_PARTICIPANTS - Tableau '!B15</f>
        <v>WAREMME</v>
      </c>
      <c r="D31" s="55">
        <f>COUNTIF($K$28:$K$33,C31)*3+COUNTIF($L$28:$M$33,C31)</f>
        <v>0</v>
      </c>
      <c r="E31" s="10"/>
      <c r="F31" s="56">
        <f>F30+$A$4+$A$6</f>
        <v>41364.510416666664</v>
      </c>
      <c r="G31" s="57" t="str">
        <f t="shared" si="8"/>
        <v>BEAUVECHAIN</v>
      </c>
      <c r="H31" s="50"/>
      <c r="I31" s="51"/>
      <c r="J31" s="58" t="str">
        <f>$C$30</f>
        <v xml:space="preserve">BRUSSEL CITY </v>
      </c>
      <c r="K31" s="59" t="str">
        <f t="shared" si="9"/>
        <v>/</v>
      </c>
      <c r="L31" s="60" t="str">
        <f t="shared" si="10"/>
        <v>/</v>
      </c>
      <c r="M31" s="60" t="str">
        <f t="shared" si="11"/>
        <v>/</v>
      </c>
    </row>
    <row r="32" spans="1:13" ht="42.75" customHeight="1">
      <c r="A32" s="30"/>
      <c r="B32" s="30"/>
      <c r="C32" s="26"/>
      <c r="D32" s="26"/>
      <c r="E32" s="31"/>
      <c r="F32" s="48">
        <f>F31+$A$4+$A$6</f>
        <v>41364.527777777774</v>
      </c>
      <c r="G32" s="49" t="str">
        <f>$C$29</f>
        <v>STADE EVEROIS</v>
      </c>
      <c r="H32" s="50"/>
      <c r="I32" s="51"/>
      <c r="J32" s="52" t="str">
        <f>$C$30</f>
        <v xml:space="preserve">BRUSSEL CITY </v>
      </c>
      <c r="K32" s="53" t="str">
        <f t="shared" si="9"/>
        <v>/</v>
      </c>
      <c r="L32" s="54" t="str">
        <f t="shared" si="10"/>
        <v>/</v>
      </c>
      <c r="M32" s="54" t="str">
        <f t="shared" si="11"/>
        <v>/</v>
      </c>
    </row>
    <row r="33" spans="1:13" ht="42.75" customHeight="1">
      <c r="A33" s="28"/>
      <c r="B33" s="28"/>
      <c r="C33" s="28"/>
      <c r="D33" s="28"/>
      <c r="E33" s="16"/>
      <c r="F33" s="56">
        <f>F32+$A$4+$A$6</f>
        <v>41364.545138888883</v>
      </c>
      <c r="G33" s="57" t="str">
        <f t="shared" si="8"/>
        <v>BEAUVECHAIN</v>
      </c>
      <c r="H33" s="50"/>
      <c r="I33" s="51"/>
      <c r="J33" s="58" t="str">
        <f>$C$31</f>
        <v>WAREMME</v>
      </c>
      <c r="K33" s="59" t="str">
        <f t="shared" si="9"/>
        <v>/</v>
      </c>
      <c r="L33" s="60" t="str">
        <f t="shared" si="10"/>
        <v>/</v>
      </c>
      <c r="M33" s="60" t="str">
        <f t="shared" si="11"/>
        <v>/</v>
      </c>
    </row>
    <row r="34" spans="1:13" ht="42.75" customHeight="1">
      <c r="A34" s="30"/>
      <c r="B34" s="30"/>
      <c r="C34" s="30"/>
      <c r="D34" s="30"/>
      <c r="E34" s="30"/>
      <c r="F34" s="26"/>
      <c r="G34" s="26"/>
      <c r="H34" s="26"/>
      <c r="I34" s="26"/>
      <c r="J34" s="26"/>
      <c r="K34" s="61"/>
      <c r="L34" s="61"/>
      <c r="M34" s="62"/>
    </row>
    <row r="35" spans="1:13" ht="42.75" customHeight="1">
      <c r="A35" s="252"/>
      <c r="B35" s="253"/>
      <c r="C35" s="274"/>
      <c r="D35" s="275"/>
      <c r="E35" s="253"/>
      <c r="F35" s="274"/>
      <c r="G35" s="274"/>
      <c r="H35" s="274"/>
      <c r="I35" s="274"/>
      <c r="J35" s="274"/>
      <c r="K35" s="133"/>
      <c r="L35" s="44"/>
      <c r="M35" s="44"/>
    </row>
    <row r="36" spans="1:13" ht="42.75" customHeight="1">
      <c r="A36" s="254"/>
      <c r="B36" s="253"/>
      <c r="C36" s="255"/>
      <c r="D36" s="255"/>
      <c r="E36" s="253"/>
      <c r="F36" s="255"/>
      <c r="G36" s="255"/>
      <c r="H36" s="279"/>
      <c r="I36" s="280"/>
      <c r="J36" s="255"/>
      <c r="K36" s="134" t="s">
        <v>23</v>
      </c>
      <c r="L36" s="44"/>
      <c r="M36" s="44"/>
    </row>
    <row r="37" spans="1:13" ht="42.75" customHeight="1">
      <c r="A37" s="252"/>
      <c r="B37" s="253"/>
      <c r="C37" s="256"/>
      <c r="D37" s="257"/>
      <c r="E37" s="253"/>
      <c r="F37" s="258"/>
      <c r="G37" s="259"/>
      <c r="H37" s="260"/>
      <c r="I37" s="260"/>
      <c r="J37" s="259"/>
      <c r="K37" s="136" t="str">
        <f t="shared" ref="K37:K42" si="12">IF(AND($H37=$I37,AND(NOT(ISBLANK($I37)),NOT(ISBLANK($I37)))),"ÉGALITÉ",IF($H37&lt;$I37,$J37,IF($H37&gt;$I37,$G37,"/")))</f>
        <v>/</v>
      </c>
      <c r="L37" s="60" t="str">
        <f t="shared" ref="L37:L42" si="13">IF($K37="ÉGALITÉ",$G37,"/")</f>
        <v>/</v>
      </c>
      <c r="M37" s="60" t="str">
        <f t="shared" ref="M37:M42" si="14">IF($K37="ÉGALITÉ",$J37,"/")</f>
        <v>/</v>
      </c>
    </row>
    <row r="38" spans="1:13" ht="42.75" customHeight="1">
      <c r="A38" s="261"/>
      <c r="B38" s="253"/>
      <c r="C38" s="256"/>
      <c r="D38" s="257"/>
      <c r="E38" s="253"/>
      <c r="F38" s="258"/>
      <c r="G38" s="259"/>
      <c r="H38" s="260"/>
      <c r="I38" s="260"/>
      <c r="J38" s="259"/>
      <c r="K38" s="135" t="str">
        <f t="shared" si="12"/>
        <v>/</v>
      </c>
      <c r="L38" s="54" t="str">
        <f t="shared" si="13"/>
        <v>/</v>
      </c>
      <c r="M38" s="54" t="str">
        <f t="shared" si="14"/>
        <v>/</v>
      </c>
    </row>
    <row r="39" spans="1:13" ht="42.75" customHeight="1">
      <c r="A39" s="253"/>
      <c r="B39" s="253"/>
      <c r="C39" s="256"/>
      <c r="D39" s="257"/>
      <c r="E39" s="253"/>
      <c r="F39" s="258"/>
      <c r="G39" s="259"/>
      <c r="H39" s="260"/>
      <c r="I39" s="260"/>
      <c r="J39" s="259"/>
      <c r="K39" s="136" t="str">
        <f t="shared" si="12"/>
        <v>/</v>
      </c>
      <c r="L39" s="60" t="str">
        <f t="shared" si="13"/>
        <v>/</v>
      </c>
      <c r="M39" s="60" t="str">
        <f t="shared" si="14"/>
        <v>/</v>
      </c>
    </row>
    <row r="40" spans="1:13" ht="42.75" customHeight="1">
      <c r="A40" s="253"/>
      <c r="B40" s="253"/>
      <c r="C40" s="256"/>
      <c r="D40" s="257"/>
      <c r="E40" s="253"/>
      <c r="F40" s="258"/>
      <c r="G40" s="259"/>
      <c r="H40" s="260"/>
      <c r="I40" s="260"/>
      <c r="J40" s="259"/>
      <c r="K40" s="135" t="str">
        <f t="shared" si="12"/>
        <v>/</v>
      </c>
      <c r="L40" s="54" t="str">
        <f t="shared" si="13"/>
        <v>/</v>
      </c>
      <c r="M40" s="54" t="str">
        <f t="shared" si="14"/>
        <v>/</v>
      </c>
    </row>
    <row r="41" spans="1:13" ht="42.75" customHeight="1">
      <c r="A41" s="253"/>
      <c r="B41" s="253"/>
      <c r="C41" s="253"/>
      <c r="D41" s="253"/>
      <c r="E41" s="253"/>
      <c r="F41" s="258"/>
      <c r="G41" s="259"/>
      <c r="H41" s="260"/>
      <c r="I41" s="260"/>
      <c r="J41" s="259"/>
      <c r="K41" s="136" t="str">
        <f t="shared" si="12"/>
        <v>/</v>
      </c>
      <c r="L41" s="60" t="str">
        <f t="shared" si="13"/>
        <v>/</v>
      </c>
      <c r="M41" s="60" t="str">
        <f t="shared" si="14"/>
        <v>/</v>
      </c>
    </row>
    <row r="42" spans="1:13" ht="42.75" customHeight="1">
      <c r="A42" s="253"/>
      <c r="B42" s="253"/>
      <c r="C42" s="253"/>
      <c r="D42" s="253"/>
      <c r="E42" s="253"/>
      <c r="F42" s="258"/>
      <c r="G42" s="259"/>
      <c r="H42" s="260"/>
      <c r="I42" s="260"/>
      <c r="J42" s="259"/>
      <c r="K42" s="135" t="str">
        <f t="shared" si="12"/>
        <v>/</v>
      </c>
      <c r="L42" s="54" t="str">
        <f t="shared" si="13"/>
        <v>/</v>
      </c>
      <c r="M42" s="54" t="str">
        <f t="shared" si="14"/>
        <v>/</v>
      </c>
    </row>
  </sheetData>
  <mergeCells count="14">
    <mergeCell ref="F8:J8"/>
    <mergeCell ref="H9:I9"/>
    <mergeCell ref="H27:I27"/>
    <mergeCell ref="F26:J26"/>
    <mergeCell ref="H36:I36"/>
    <mergeCell ref="F35:J35"/>
    <mergeCell ref="H18:I18"/>
    <mergeCell ref="F17:J17"/>
    <mergeCell ref="A1:A2"/>
    <mergeCell ref="C1:E1"/>
    <mergeCell ref="C8:D8"/>
    <mergeCell ref="C26:D26"/>
    <mergeCell ref="C35:D35"/>
    <mergeCell ref="C17:D17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5"/>
  <sheetViews>
    <sheetView showGridLines="0" topLeftCell="A34" workbookViewId="0">
      <selection activeCell="C30" sqref="C30"/>
    </sheetView>
  </sheetViews>
  <sheetFormatPr baseColWidth="10" defaultColWidth="12.19921875" defaultRowHeight="18" customHeight="1"/>
  <cols>
    <col min="1" max="1" width="19.19921875" style="66" customWidth="1"/>
    <col min="2" max="2" width="6.09765625" style="66" customWidth="1"/>
    <col min="3" max="3" width="19.19921875" style="66" customWidth="1"/>
    <col min="4" max="4" width="7" style="66" customWidth="1"/>
    <col min="5" max="5" width="6.59765625" style="66" customWidth="1"/>
    <col min="6" max="7" width="19.19921875" style="66" customWidth="1"/>
    <col min="8" max="9" width="6.19921875" style="66" customWidth="1"/>
    <col min="10" max="10" width="19.19921875" style="66" customWidth="1"/>
    <col min="11" max="13" width="19.19921875" style="66" hidden="1" customWidth="1"/>
    <col min="14" max="256" width="12.19921875" style="66" customWidth="1"/>
  </cols>
  <sheetData>
    <row r="1" spans="1:13" ht="42.75" customHeight="1">
      <c r="A1" s="267" t="s">
        <v>27</v>
      </c>
      <c r="B1" s="5"/>
      <c r="C1" s="281">
        <f>'ÉQUIPES_PARTICIPANTS - Tableau '!C2</f>
        <v>42134</v>
      </c>
      <c r="D1" s="282"/>
      <c r="E1" s="283"/>
      <c r="F1" s="28"/>
      <c r="G1" s="28"/>
      <c r="H1" s="28"/>
      <c r="I1" s="28"/>
      <c r="J1" s="28"/>
      <c r="K1" s="28"/>
      <c r="L1" s="28"/>
      <c r="M1" s="37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4</v>
      </c>
      <c r="B9" s="21"/>
      <c r="C9" s="132" t="s">
        <v>11</v>
      </c>
      <c r="D9" s="132" t="s">
        <v>18</v>
      </c>
      <c r="E9" s="10"/>
      <c r="F9" s="13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156" t="s">
        <v>182</v>
      </c>
      <c r="D10" s="47">
        <f>COUNTIF($K$10:$K$15,C10)*3+COUNTIF($L$10:$M$15,C10)</f>
        <v>0</v>
      </c>
      <c r="E10" s="13"/>
      <c r="F10" s="48">
        <v>41364.458333333336</v>
      </c>
      <c r="G10" s="49" t="str">
        <f t="shared" ref="G10:G15" si="0">$C$10</f>
        <v>RAS THOMAS</v>
      </c>
      <c r="H10" s="50"/>
      <c r="I10" s="51"/>
      <c r="J10" s="52" t="str">
        <f>$C$11</f>
        <v>ARQUET</v>
      </c>
      <c r="K10" s="135" t="str">
        <f t="shared" ref="K10:K24" si="1">IF(AND($H10=$I10,AND(NOT(ISBLANK($I10)),NOT(ISBLANK($I10)))),"ÉGALITÉ",IF($H10&lt;$I10,$J10,IF($H10&gt;$I10,$G10,"/")))</f>
        <v>/</v>
      </c>
      <c r="L10" s="54" t="str">
        <f t="shared" ref="L10:L24" si="2">IF($K10="ÉGALITÉ",$G10,"/")</f>
        <v>/</v>
      </c>
      <c r="M10" s="54" t="str">
        <f t="shared" ref="M10:M24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154" t="s">
        <v>91</v>
      </c>
      <c r="D11" s="55">
        <f>COUNTIF($K$10:$K$15,C11)*3+COUNTIF($L$10:$M$15,C11)</f>
        <v>0</v>
      </c>
      <c r="E11" s="10"/>
      <c r="F11" s="56">
        <f>F10+$A$4+$A$6</f>
        <v>41364.475694444445</v>
      </c>
      <c r="G11" s="57" t="str">
        <f>$C$12</f>
        <v>FERNELMONT</v>
      </c>
      <c r="H11" s="50"/>
      <c r="I11" s="51"/>
      <c r="J11" s="58" t="str">
        <f>$C$13</f>
        <v>J TAMINES</v>
      </c>
      <c r="K11" s="136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157" t="s">
        <v>146</v>
      </c>
      <c r="D12" s="47">
        <f>COUNTIF($K$10:$K$15,C12)*3+COUNTIF($L$10:$M$15,C12)</f>
        <v>0</v>
      </c>
      <c r="E12" s="13"/>
      <c r="F12" s="48">
        <f>F11+$A$4+$A$6</f>
        <v>41364.493055555555</v>
      </c>
      <c r="G12" s="49" t="str">
        <f>$C$11</f>
        <v>ARQUET</v>
      </c>
      <c r="H12" s="50"/>
      <c r="I12" s="51"/>
      <c r="J12" s="52" t="str">
        <f>$C$13</f>
        <v>J TAMINES</v>
      </c>
      <c r="K12" s="135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155" t="s">
        <v>114</v>
      </c>
      <c r="D13" s="55">
        <f>COUNTIF($K$10:$K$15,C13)*3+COUNTIF($L$10:$M$15,C13)</f>
        <v>0</v>
      </c>
      <c r="E13" s="10"/>
      <c r="F13" s="56">
        <f>F12+$A$4+$A$6</f>
        <v>41364.510416666664</v>
      </c>
      <c r="G13" s="57" t="str">
        <f t="shared" si="0"/>
        <v>RAS THOMAS</v>
      </c>
      <c r="H13" s="50"/>
      <c r="I13" s="51"/>
      <c r="J13" s="58" t="str">
        <f>$C$12</f>
        <v>FERNELMONT</v>
      </c>
      <c r="K13" s="136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0"/>
      <c r="C14" s="26"/>
      <c r="D14" s="26"/>
      <c r="E14" s="31"/>
      <c r="F14" s="48">
        <f>F13+$A$4+$A$6</f>
        <v>41364.527777777774</v>
      </c>
      <c r="G14" s="49" t="str">
        <f>$C$11</f>
        <v>ARQUET</v>
      </c>
      <c r="H14" s="50"/>
      <c r="I14" s="51"/>
      <c r="J14" s="52" t="str">
        <f>$C$12</f>
        <v>FERNELMONT</v>
      </c>
      <c r="K14" s="135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28"/>
      <c r="C15" s="28"/>
      <c r="D15" s="28"/>
      <c r="E15" s="16"/>
      <c r="F15" s="56">
        <f>F14+$A$4+$A$6</f>
        <v>41364.545138888883</v>
      </c>
      <c r="G15" s="57" t="str">
        <f t="shared" si="0"/>
        <v>RAS THOMAS</v>
      </c>
      <c r="H15" s="50"/>
      <c r="I15" s="51"/>
      <c r="J15" s="58" t="str">
        <f>$C$13</f>
        <v>J TAMINES</v>
      </c>
      <c r="K15" s="136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35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  <c r="K17" s="136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>
      <c r="A18" s="20">
        <v>5</v>
      </c>
      <c r="B18" s="13"/>
      <c r="C18" s="132" t="s">
        <v>11</v>
      </c>
      <c r="D18" s="132" t="s">
        <v>18</v>
      </c>
      <c r="E18" s="13"/>
      <c r="F18" s="132" t="s">
        <v>19</v>
      </c>
      <c r="G18" s="46" t="s">
        <v>20</v>
      </c>
      <c r="H18" s="277" t="s">
        <v>21</v>
      </c>
      <c r="I18" s="278"/>
      <c r="J18" s="46" t="s">
        <v>22</v>
      </c>
      <c r="K18" s="135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>
      <c r="A19" s="22" t="s">
        <v>13</v>
      </c>
      <c r="B19" s="10"/>
      <c r="C19" s="156" t="s">
        <v>32</v>
      </c>
      <c r="D19" s="55">
        <f>COUNTIF($K$19:$K$24,C19)*3+COUNTIF($L$19:$M$24,C19)</f>
        <v>0</v>
      </c>
      <c r="E19" s="10"/>
      <c r="F19" s="56">
        <v>41364.458333333336</v>
      </c>
      <c r="G19" s="57" t="str">
        <f t="shared" ref="G19:G24" si="4">$C$19</f>
        <v>WASSEIGES</v>
      </c>
      <c r="H19" s="50"/>
      <c r="I19" s="51"/>
      <c r="J19" s="58" t="str">
        <f>$C$20</f>
        <v>REFC MOUSTIER</v>
      </c>
      <c r="K19" s="136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>
      <c r="A20" s="63" t="s">
        <v>29</v>
      </c>
      <c r="B20" s="13"/>
      <c r="C20" s="154" t="s">
        <v>125</v>
      </c>
      <c r="D20" s="47">
        <f>COUNTIF($K$19:$K$24,C20)*3+COUNTIF($L$19:$M$24,C20)</f>
        <v>0</v>
      </c>
      <c r="E20" s="13"/>
      <c r="F20" s="48">
        <f>F19+$A$4+$A$6</f>
        <v>41364.475694444445</v>
      </c>
      <c r="G20" s="49" t="str">
        <f>$C$21</f>
        <v>RAS  KHALID</v>
      </c>
      <c r="H20" s="50"/>
      <c r="I20" s="51"/>
      <c r="J20" s="52" t="str">
        <f>$C$22</f>
        <v xml:space="preserve">COUTHUIN </v>
      </c>
      <c r="K20" s="135" t="str">
        <f t="shared" si="1"/>
        <v>/</v>
      </c>
      <c r="L20" s="54" t="str">
        <f t="shared" si="2"/>
        <v>/</v>
      </c>
      <c r="M20" s="54" t="str">
        <f t="shared" si="3"/>
        <v>/</v>
      </c>
    </row>
    <row r="21" spans="1:13" ht="42.75" customHeight="1">
      <c r="A21" s="64"/>
      <c r="B21" s="16"/>
      <c r="C21" s="154" t="s">
        <v>181</v>
      </c>
      <c r="D21" s="55">
        <f>COUNTIF($K$19:$K$24,C21)*3+COUNTIF($L$19:$M$24,C21)</f>
        <v>0</v>
      </c>
      <c r="E21" s="10"/>
      <c r="F21" s="56">
        <f>F20+$A$4+$A$6</f>
        <v>41364.493055555555</v>
      </c>
      <c r="G21" s="57" t="str">
        <f>$C$20</f>
        <v>REFC MOUSTIER</v>
      </c>
      <c r="H21" s="50"/>
      <c r="I21" s="51"/>
      <c r="J21" s="58" t="str">
        <f>$C$22</f>
        <v xml:space="preserve">COUTHUIN </v>
      </c>
      <c r="K21" s="136" t="str">
        <f t="shared" si="1"/>
        <v>/</v>
      </c>
      <c r="L21" s="60" t="str">
        <f t="shared" si="2"/>
        <v>/</v>
      </c>
      <c r="M21" s="60" t="str">
        <f t="shared" si="3"/>
        <v>/</v>
      </c>
    </row>
    <row r="22" spans="1:13" ht="42.75" customHeight="1">
      <c r="A22" s="30"/>
      <c r="B22" s="31"/>
      <c r="C22" s="155" t="s">
        <v>131</v>
      </c>
      <c r="D22" s="47">
        <f>COUNTIF($K$19:$K$24,C22)*3+COUNTIF($L$19:$M$24,C22)</f>
        <v>0</v>
      </c>
      <c r="E22" s="13"/>
      <c r="F22" s="48">
        <f>F21+$A$4+$A$6</f>
        <v>41364.510416666664</v>
      </c>
      <c r="G22" s="49" t="str">
        <f t="shared" si="4"/>
        <v>WASSEIGES</v>
      </c>
      <c r="H22" s="50"/>
      <c r="I22" s="51"/>
      <c r="J22" s="52" t="str">
        <f>$C$21</f>
        <v>RAS  KHALID</v>
      </c>
      <c r="K22" s="135" t="str">
        <f t="shared" si="1"/>
        <v>/</v>
      </c>
      <c r="L22" s="54" t="str">
        <f t="shared" si="2"/>
        <v>/</v>
      </c>
      <c r="M22" s="54" t="str">
        <f t="shared" si="3"/>
        <v>/</v>
      </c>
    </row>
    <row r="23" spans="1:13" ht="42.75" customHeight="1">
      <c r="A23" s="28"/>
      <c r="B23" s="28"/>
      <c r="C23" s="64"/>
      <c r="D23" s="64"/>
      <c r="E23" s="16"/>
      <c r="F23" s="56">
        <f>F22+$A$4+$A$6</f>
        <v>41364.527777777774</v>
      </c>
      <c r="G23" s="57" t="str">
        <f>$C$20</f>
        <v>REFC MOUSTIER</v>
      </c>
      <c r="H23" s="50"/>
      <c r="I23" s="51"/>
      <c r="J23" s="58" t="str">
        <f>$C$21</f>
        <v>RAS  KHALID</v>
      </c>
      <c r="K23" s="136" t="str">
        <f t="shared" si="1"/>
        <v>/</v>
      </c>
      <c r="L23" s="60" t="str">
        <f t="shared" si="2"/>
        <v>/</v>
      </c>
      <c r="M23" s="60" t="str">
        <f t="shared" si="3"/>
        <v>/</v>
      </c>
    </row>
    <row r="24" spans="1:13" ht="42.75" customHeight="1">
      <c r="A24" s="30"/>
      <c r="B24" s="30"/>
      <c r="C24" s="30"/>
      <c r="D24" s="30"/>
      <c r="E24" s="31"/>
      <c r="F24" s="48">
        <f>F23+$A$4+$A$6</f>
        <v>41364.545138888883</v>
      </c>
      <c r="G24" s="49" t="str">
        <f t="shared" si="4"/>
        <v>WASSEIGES</v>
      </c>
      <c r="H24" s="50"/>
      <c r="I24" s="51"/>
      <c r="J24" s="52" t="str">
        <f>$C$22</f>
        <v xml:space="preserve">COUTHUIN </v>
      </c>
      <c r="K24" s="135" t="str">
        <f t="shared" si="1"/>
        <v>/</v>
      </c>
      <c r="L24" s="54" t="str">
        <f t="shared" si="2"/>
        <v>/</v>
      </c>
      <c r="M24" s="54" t="str">
        <f t="shared" si="3"/>
        <v>/</v>
      </c>
    </row>
    <row r="25" spans="1:13" ht="42.75" customHeight="1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65"/>
      <c r="L25" s="65"/>
      <c r="M25" s="65"/>
    </row>
    <row r="26" spans="1:13" ht="42.75" customHeight="1">
      <c r="A26" s="18" t="s">
        <v>12</v>
      </c>
      <c r="B26" s="13"/>
      <c r="C26" s="272" t="s">
        <v>25</v>
      </c>
      <c r="D26" s="273"/>
      <c r="E26" s="13"/>
      <c r="F26" s="272" t="str">
        <f>C26</f>
        <v>GROUPE C</v>
      </c>
      <c r="G26" s="276"/>
      <c r="H26" s="272"/>
      <c r="I26" s="276"/>
      <c r="J26" s="272"/>
      <c r="K26" s="133"/>
      <c r="L26" s="44"/>
      <c r="M26" s="44"/>
    </row>
    <row r="27" spans="1:13" ht="42.75" customHeight="1">
      <c r="A27" s="20">
        <v>6</v>
      </c>
      <c r="B27" s="10"/>
      <c r="C27" s="132" t="s">
        <v>11</v>
      </c>
      <c r="D27" s="132" t="s">
        <v>18</v>
      </c>
      <c r="E27" s="10"/>
      <c r="F27" s="132" t="s">
        <v>19</v>
      </c>
      <c r="G27" s="46" t="s">
        <v>20</v>
      </c>
      <c r="H27" s="277" t="s">
        <v>21</v>
      </c>
      <c r="I27" s="278"/>
      <c r="J27" s="46" t="s">
        <v>22</v>
      </c>
      <c r="K27" s="134" t="s">
        <v>23</v>
      </c>
      <c r="L27" s="44"/>
      <c r="M27" s="44"/>
    </row>
    <row r="28" spans="1:13" ht="42.75" customHeight="1">
      <c r="A28" s="22" t="s">
        <v>13</v>
      </c>
      <c r="B28" s="13"/>
      <c r="C28" s="156" t="s">
        <v>86</v>
      </c>
      <c r="D28" s="47">
        <f>COUNTIF($K$28:$K$33,C28)*3+COUNTIF($L$28:$M$33,C28)</f>
        <v>0</v>
      </c>
      <c r="E28" s="13"/>
      <c r="F28" s="48">
        <v>41364.458333333336</v>
      </c>
      <c r="G28" s="49" t="str">
        <f t="shared" ref="G28:G33" si="5">$C$28</f>
        <v>AISCHE</v>
      </c>
      <c r="H28" s="50"/>
      <c r="I28" s="51"/>
      <c r="J28" s="52" t="str">
        <f>$C$29</f>
        <v>RAS  CHRIST</v>
      </c>
      <c r="K28" s="135" t="str">
        <f t="shared" ref="K28:K42" si="6">IF(AND($H28=$I28,AND(NOT(ISBLANK($I28)),NOT(ISBLANK($I28)))),"ÉGALITÉ",IF($H28&lt;$I28,$J28,IF($H28&gt;$I28,$G28,"/")))</f>
        <v>/</v>
      </c>
      <c r="L28" s="54" t="str">
        <f t="shared" ref="L28:L42" si="7">IF($K28="ÉGALITÉ",$G28,"/")</f>
        <v>/</v>
      </c>
      <c r="M28" s="54" t="str">
        <f t="shared" ref="M28:M42" si="8">IF($K28="ÉGALITÉ",$J28,"/")</f>
        <v>/</v>
      </c>
    </row>
    <row r="29" spans="1:13" ht="42.75" customHeight="1">
      <c r="A29" s="24" t="s">
        <v>29</v>
      </c>
      <c r="B29" s="10"/>
      <c r="C29" s="157" t="s">
        <v>183</v>
      </c>
      <c r="D29" s="55">
        <f>COUNTIF($K$28:$K$33,C29)*3+COUNTIF($L$28:$M$33,C29)</f>
        <v>0</v>
      </c>
      <c r="E29" s="10"/>
      <c r="F29" s="56">
        <f>F28+$A$4+$A$6</f>
        <v>41364.475694444445</v>
      </c>
      <c r="G29" s="57" t="str">
        <f>$C$30</f>
        <v>ANDENNE</v>
      </c>
      <c r="H29" s="50"/>
      <c r="I29" s="51"/>
      <c r="J29" s="58" t="str">
        <f>$C$31</f>
        <v xml:space="preserve">GRAND LEEZ </v>
      </c>
      <c r="K29" s="136" t="str">
        <f t="shared" si="6"/>
        <v>/</v>
      </c>
      <c r="L29" s="60" t="str">
        <f t="shared" si="7"/>
        <v>/</v>
      </c>
      <c r="M29" s="60" t="str">
        <f t="shared" si="8"/>
        <v>/</v>
      </c>
    </row>
    <row r="30" spans="1:13" ht="42.75" customHeight="1">
      <c r="A30" s="26"/>
      <c r="B30" s="31"/>
      <c r="C30" s="154" t="s">
        <v>150</v>
      </c>
      <c r="D30" s="47">
        <f>COUNTIF($K$28:$K$33,C30)*3+COUNTIF($L$28:$M$33,C30)</f>
        <v>0</v>
      </c>
      <c r="E30" s="13"/>
      <c r="F30" s="48">
        <f>F29+$A$4+$A$6</f>
        <v>41364.493055555555</v>
      </c>
      <c r="G30" s="49" t="str">
        <f>$C$29</f>
        <v>RAS  CHRIST</v>
      </c>
      <c r="H30" s="50"/>
      <c r="I30" s="51"/>
      <c r="J30" s="52" t="str">
        <f>$C$31</f>
        <v xml:space="preserve">GRAND LEEZ </v>
      </c>
      <c r="K30" s="135" t="str">
        <f t="shared" si="6"/>
        <v>/</v>
      </c>
      <c r="L30" s="54" t="str">
        <f t="shared" si="7"/>
        <v>/</v>
      </c>
      <c r="M30" s="54" t="str">
        <f t="shared" si="8"/>
        <v>/</v>
      </c>
    </row>
    <row r="31" spans="1:13" ht="42.75" customHeight="1">
      <c r="A31" s="28"/>
      <c r="B31" s="16"/>
      <c r="C31" s="155" t="s">
        <v>153</v>
      </c>
      <c r="D31" s="55">
        <f>COUNTIF($K$28:$K$33,C31)*3+COUNTIF($L$28:$M$33,C31)</f>
        <v>0</v>
      </c>
      <c r="E31" s="10"/>
      <c r="F31" s="56">
        <f>F30+$A$4+$A$6</f>
        <v>41364.510416666664</v>
      </c>
      <c r="G31" s="57" t="str">
        <f t="shared" si="5"/>
        <v>AISCHE</v>
      </c>
      <c r="H31" s="50"/>
      <c r="I31" s="51"/>
      <c r="J31" s="58" t="str">
        <f>$C$30</f>
        <v>ANDENNE</v>
      </c>
      <c r="K31" s="136" t="str">
        <f t="shared" si="6"/>
        <v>/</v>
      </c>
      <c r="L31" s="60" t="str">
        <f t="shared" si="7"/>
        <v>/</v>
      </c>
      <c r="M31" s="60" t="str">
        <f t="shared" si="8"/>
        <v>/</v>
      </c>
    </row>
    <row r="32" spans="1:13" ht="42.75" customHeight="1">
      <c r="A32" s="30"/>
      <c r="B32" s="30"/>
      <c r="C32" s="26"/>
      <c r="D32" s="26"/>
      <c r="E32" s="31"/>
      <c r="F32" s="48">
        <f>F31+$A$4+$A$6</f>
        <v>41364.527777777774</v>
      </c>
      <c r="G32" s="49" t="str">
        <f>$C$29</f>
        <v>RAS  CHRIST</v>
      </c>
      <c r="H32" s="50"/>
      <c r="I32" s="51"/>
      <c r="J32" s="52" t="str">
        <f>$C$30</f>
        <v>ANDENNE</v>
      </c>
      <c r="K32" s="135" t="str">
        <f t="shared" si="6"/>
        <v>/</v>
      </c>
      <c r="L32" s="54" t="str">
        <f t="shared" si="7"/>
        <v>/</v>
      </c>
      <c r="M32" s="54" t="str">
        <f t="shared" si="8"/>
        <v>/</v>
      </c>
    </row>
    <row r="33" spans="1:13" ht="42.75" customHeight="1">
      <c r="A33" s="28"/>
      <c r="B33" s="28"/>
      <c r="C33" s="28"/>
      <c r="D33" s="28"/>
      <c r="E33" s="16"/>
      <c r="F33" s="56">
        <f>F32+$A$4+$A$6</f>
        <v>41364.545138888883</v>
      </c>
      <c r="G33" s="57" t="str">
        <f t="shared" si="5"/>
        <v>AISCHE</v>
      </c>
      <c r="H33" s="50"/>
      <c r="I33" s="51"/>
      <c r="J33" s="58" t="str">
        <f>$C$31</f>
        <v xml:space="preserve">GRAND LEEZ </v>
      </c>
      <c r="K33" s="136" t="str">
        <f t="shared" si="6"/>
        <v>/</v>
      </c>
      <c r="L33" s="60" t="str">
        <f t="shared" si="7"/>
        <v>/</v>
      </c>
      <c r="M33" s="60" t="str">
        <f t="shared" si="8"/>
        <v>/</v>
      </c>
    </row>
    <row r="34" spans="1:13" ht="42.75" customHeight="1">
      <c r="A34" s="147"/>
      <c r="B34" s="148"/>
      <c r="C34" s="284"/>
      <c r="D34" s="284"/>
      <c r="E34" s="148"/>
      <c r="F34" s="143"/>
      <c r="G34" s="144"/>
      <c r="H34" s="145"/>
      <c r="I34" s="145"/>
      <c r="J34" s="144"/>
      <c r="K34" s="135" t="str">
        <f t="shared" si="6"/>
        <v>/</v>
      </c>
      <c r="L34" s="54" t="str">
        <f t="shared" si="7"/>
        <v>/</v>
      </c>
      <c r="M34" s="54" t="str">
        <f t="shared" si="8"/>
        <v>/</v>
      </c>
    </row>
    <row r="35" spans="1:13" ht="42.75" customHeight="1">
      <c r="A35" s="18" t="s">
        <v>12</v>
      </c>
      <c r="B35" s="10"/>
      <c r="C35" s="272" t="s">
        <v>26</v>
      </c>
      <c r="D35" s="273"/>
      <c r="E35" s="10"/>
      <c r="F35" s="272" t="str">
        <f>C35</f>
        <v>GROUPE D</v>
      </c>
      <c r="G35" s="276"/>
      <c r="H35" s="272"/>
      <c r="I35" s="276"/>
      <c r="J35" s="272"/>
      <c r="K35" s="136" t="str">
        <f t="shared" si="6"/>
        <v>/</v>
      </c>
      <c r="L35" s="60" t="str">
        <f t="shared" si="7"/>
        <v>/</v>
      </c>
      <c r="M35" s="60" t="str">
        <f t="shared" si="8"/>
        <v>/</v>
      </c>
    </row>
    <row r="36" spans="1:13" ht="42.75" customHeight="1">
      <c r="A36" s="20">
        <v>7</v>
      </c>
      <c r="B36" s="13"/>
      <c r="C36" s="222" t="s">
        <v>11</v>
      </c>
      <c r="D36" s="222" t="s">
        <v>18</v>
      </c>
      <c r="E36" s="13"/>
      <c r="F36" s="222" t="s">
        <v>19</v>
      </c>
      <c r="G36" s="46" t="s">
        <v>20</v>
      </c>
      <c r="H36" s="277" t="s">
        <v>21</v>
      </c>
      <c r="I36" s="278"/>
      <c r="J36" s="46" t="s">
        <v>22</v>
      </c>
      <c r="K36" s="135" t="str">
        <f t="shared" si="6"/>
        <v>ÉQUIPE 1</v>
      </c>
      <c r="L36" s="54" t="str">
        <f t="shared" si="7"/>
        <v>/</v>
      </c>
      <c r="M36" s="54" t="str">
        <f t="shared" si="8"/>
        <v>/</v>
      </c>
    </row>
    <row r="37" spans="1:13" ht="42.75" customHeight="1">
      <c r="A37" s="22" t="s">
        <v>13</v>
      </c>
      <c r="B37" s="10"/>
      <c r="C37" s="216" t="s">
        <v>85</v>
      </c>
      <c r="D37" s="55">
        <f>COUNTIF($K$37:$K$42,C37)*3+COUNTIF($L$37:$M$42,C37)</f>
        <v>0</v>
      </c>
      <c r="E37" s="10"/>
      <c r="F37" s="56">
        <v>41364.458333333336</v>
      </c>
      <c r="G37" s="57" t="str">
        <f t="shared" ref="G37:G42" si="9">$C$37</f>
        <v>BOITSFORT</v>
      </c>
      <c r="H37" s="50"/>
      <c r="I37" s="51"/>
      <c r="J37" s="58" t="str">
        <f>$C$38</f>
        <v>FC LEOPOLD</v>
      </c>
      <c r="K37" s="136" t="str">
        <f t="shared" si="6"/>
        <v>/</v>
      </c>
      <c r="L37" s="60" t="str">
        <f t="shared" si="7"/>
        <v>/</v>
      </c>
      <c r="M37" s="60" t="str">
        <f t="shared" si="8"/>
        <v>/</v>
      </c>
    </row>
    <row r="38" spans="1:13" ht="42.75" customHeight="1">
      <c r="A38" s="63" t="str">
        <f>IF(OR(A36=1,A36=2,A36=3,A36=4),"SYNTHÉTIQUE","HERBE")</f>
        <v>HERBE</v>
      </c>
      <c r="B38" s="13"/>
      <c r="C38" s="217" t="s">
        <v>155</v>
      </c>
      <c r="D38" s="47">
        <f>COUNTIF($K$37:$K$42,C38)*3+COUNTIF($L$37:$M$42,C38)</f>
        <v>0</v>
      </c>
      <c r="E38" s="13"/>
      <c r="F38" s="48">
        <f>F37+$A$4+$A$6</f>
        <v>41364.475694444445</v>
      </c>
      <c r="G38" s="49" t="str">
        <f>$C$39</f>
        <v xml:space="preserve">HOUTEM </v>
      </c>
      <c r="H38" s="50"/>
      <c r="I38" s="51"/>
      <c r="J38" s="52" t="str">
        <f>$C$40</f>
        <v xml:space="preserve">STADE EVEROIS </v>
      </c>
      <c r="K38" s="135" t="str">
        <f t="shared" si="6"/>
        <v>/</v>
      </c>
      <c r="L38" s="54" t="str">
        <f t="shared" si="7"/>
        <v>/</v>
      </c>
      <c r="M38" s="54" t="str">
        <f t="shared" si="8"/>
        <v>/</v>
      </c>
    </row>
    <row r="39" spans="1:13" ht="42.75" customHeight="1">
      <c r="A39" s="64"/>
      <c r="B39" s="16"/>
      <c r="C39" s="217" t="s">
        <v>81</v>
      </c>
      <c r="D39" s="55">
        <f>COUNTIF($K$37:$K$42,C39)*3+COUNTIF($L$37:$M$42,C39)</f>
        <v>0</v>
      </c>
      <c r="E39" s="10"/>
      <c r="F39" s="56">
        <f>F38+$A$4+$A$6</f>
        <v>41364.493055555555</v>
      </c>
      <c r="G39" s="57" t="str">
        <f>$C$38</f>
        <v>FC LEOPOLD</v>
      </c>
      <c r="H39" s="50"/>
      <c r="I39" s="51"/>
      <c r="J39" s="58" t="str">
        <f>$C$40</f>
        <v xml:space="preserve">STADE EVEROIS </v>
      </c>
      <c r="K39" s="136" t="str">
        <f t="shared" si="6"/>
        <v>/</v>
      </c>
      <c r="L39" s="60" t="str">
        <f t="shared" si="7"/>
        <v>/</v>
      </c>
      <c r="M39" s="60" t="str">
        <f t="shared" si="8"/>
        <v>/</v>
      </c>
    </row>
    <row r="40" spans="1:13" ht="42.75" customHeight="1">
      <c r="A40" s="30"/>
      <c r="B40" s="31"/>
      <c r="C40" s="218" t="s">
        <v>157</v>
      </c>
      <c r="D40" s="47">
        <f>COUNTIF($K$37:$K$42,C40)*3+COUNTIF($L$37:$M$42,C40)</f>
        <v>0</v>
      </c>
      <c r="E40" s="13"/>
      <c r="F40" s="48">
        <f>F39+$A$4+$A$6</f>
        <v>41364.510416666664</v>
      </c>
      <c r="G40" s="49" t="str">
        <f t="shared" si="9"/>
        <v>BOITSFORT</v>
      </c>
      <c r="H40" s="50"/>
      <c r="I40" s="51"/>
      <c r="J40" s="52" t="str">
        <f>$C$39</f>
        <v xml:space="preserve">HOUTEM </v>
      </c>
      <c r="K40" s="135" t="str">
        <f t="shared" si="6"/>
        <v>/</v>
      </c>
      <c r="L40" s="54" t="str">
        <f t="shared" si="7"/>
        <v>/</v>
      </c>
      <c r="M40" s="54" t="str">
        <f t="shared" si="8"/>
        <v>/</v>
      </c>
    </row>
    <row r="41" spans="1:13" ht="42.75" customHeight="1">
      <c r="A41" s="28"/>
      <c r="B41" s="28"/>
      <c r="C41" s="64"/>
      <c r="D41" s="64"/>
      <c r="E41" s="16"/>
      <c r="F41" s="56">
        <f>F40+$A$4+$A$6</f>
        <v>41364.527777777774</v>
      </c>
      <c r="G41" s="57" t="str">
        <f>$C$38</f>
        <v>FC LEOPOLD</v>
      </c>
      <c r="H41" s="50"/>
      <c r="I41" s="51"/>
      <c r="J41" s="58" t="str">
        <f>$C$39</f>
        <v xml:space="preserve">HOUTEM </v>
      </c>
      <c r="K41" s="136" t="str">
        <f t="shared" si="6"/>
        <v>/</v>
      </c>
      <c r="L41" s="60" t="str">
        <f t="shared" si="7"/>
        <v>/</v>
      </c>
      <c r="M41" s="60" t="str">
        <f t="shared" si="8"/>
        <v>/</v>
      </c>
    </row>
    <row r="42" spans="1:13" ht="42.75" customHeight="1">
      <c r="A42" s="30"/>
      <c r="B42" s="30"/>
      <c r="C42" s="30"/>
      <c r="D42" s="30"/>
      <c r="E42" s="31"/>
      <c r="F42" s="48">
        <f>F41+$A$4+$A$6</f>
        <v>41364.545138888883</v>
      </c>
      <c r="G42" s="49" t="str">
        <f t="shared" si="9"/>
        <v>BOITSFORT</v>
      </c>
      <c r="H42" s="50"/>
      <c r="I42" s="51"/>
      <c r="J42" s="52" t="str">
        <f>$C$40</f>
        <v xml:space="preserve">STADE EVEROIS </v>
      </c>
      <c r="K42" s="135" t="str">
        <f t="shared" si="6"/>
        <v>/</v>
      </c>
      <c r="L42" s="54" t="str">
        <f t="shared" si="7"/>
        <v>/</v>
      </c>
      <c r="M42" s="54" t="str">
        <f t="shared" si="8"/>
        <v>/</v>
      </c>
    </row>
    <row r="43" spans="1:13" ht="18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28"/>
    </row>
    <row r="44" spans="1:13" ht="18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28"/>
    </row>
    <row r="45" spans="1:13" ht="18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28"/>
    </row>
  </sheetData>
  <mergeCells count="15">
    <mergeCell ref="C35:D35"/>
    <mergeCell ref="F35:J35"/>
    <mergeCell ref="H36:I36"/>
    <mergeCell ref="C26:D26"/>
    <mergeCell ref="C34:D34"/>
    <mergeCell ref="H27:I27"/>
    <mergeCell ref="F26:J26"/>
    <mergeCell ref="C1:E1"/>
    <mergeCell ref="F17:J17"/>
    <mergeCell ref="H18:I18"/>
    <mergeCell ref="A1:A2"/>
    <mergeCell ref="C17:D17"/>
    <mergeCell ref="C8:D8"/>
    <mergeCell ref="F8:J8"/>
    <mergeCell ref="H9:I9"/>
  </mergeCells>
  <pageMargins left="0.75" right="0.75" top="1" bottom="1" header="0.5" footer="0.5"/>
  <pageSetup scale="33" orientation="portrait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topLeftCell="A37" workbookViewId="0">
      <selection activeCell="C29" sqref="C29"/>
    </sheetView>
  </sheetViews>
  <sheetFormatPr baseColWidth="10" defaultColWidth="12.19921875" defaultRowHeight="18" customHeight="1"/>
  <cols>
    <col min="1" max="1" width="19.19921875" style="80" customWidth="1"/>
    <col min="2" max="2" width="6.09765625" style="80" customWidth="1"/>
    <col min="3" max="3" width="19.19921875" style="80" customWidth="1"/>
    <col min="4" max="4" width="7" style="80" customWidth="1"/>
    <col min="5" max="5" width="6.59765625" style="80" customWidth="1"/>
    <col min="6" max="7" width="19.19921875" style="80" customWidth="1"/>
    <col min="8" max="9" width="6.19921875" style="80" customWidth="1"/>
    <col min="10" max="10" width="19.19921875" style="80" customWidth="1"/>
    <col min="11" max="13" width="19.19921875" style="80" hidden="1" customWidth="1"/>
    <col min="14" max="256" width="12.19921875" style="80" customWidth="1"/>
  </cols>
  <sheetData>
    <row r="1" spans="1:13" ht="42.75" customHeight="1">
      <c r="A1" s="267" t="s">
        <v>28</v>
      </c>
      <c r="B1" s="10"/>
      <c r="C1" s="270">
        <f>'ÉQUIPES_PARTICIPANTS - Tableau '!D2</f>
        <v>42134</v>
      </c>
      <c r="D1" s="271"/>
      <c r="E1" s="271"/>
      <c r="F1" s="5"/>
      <c r="G1" s="28"/>
      <c r="H1" s="28"/>
      <c r="I1" s="28"/>
      <c r="J1" s="28"/>
      <c r="K1" s="28"/>
      <c r="L1" s="28"/>
      <c r="M1" s="37"/>
    </row>
    <row r="2" spans="1:13" ht="42.75" customHeight="1">
      <c r="A2" s="268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15"/>
      <c r="B7" s="28"/>
      <c r="C7" s="42"/>
      <c r="D7" s="42"/>
      <c r="E7" s="28"/>
      <c r="F7" s="42"/>
      <c r="G7" s="42"/>
      <c r="H7" s="42"/>
      <c r="I7" s="42"/>
      <c r="J7" s="42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44"/>
      <c r="L8" s="44"/>
      <c r="M8" s="44"/>
    </row>
    <row r="9" spans="1:13" ht="42.75" customHeight="1">
      <c r="A9" s="20">
        <v>1</v>
      </c>
      <c r="B9" s="21"/>
      <c r="C9" s="45" t="s">
        <v>11</v>
      </c>
      <c r="D9" s="45" t="s">
        <v>18</v>
      </c>
      <c r="E9" s="10"/>
      <c r="F9" s="45" t="s">
        <v>19</v>
      </c>
      <c r="G9" s="46" t="s">
        <v>20</v>
      </c>
      <c r="H9" s="277" t="s">
        <v>21</v>
      </c>
      <c r="I9" s="278"/>
      <c r="J9" s="46" t="s">
        <v>22</v>
      </c>
      <c r="K9" s="45" t="s">
        <v>23</v>
      </c>
      <c r="L9" s="44"/>
      <c r="M9" s="44"/>
    </row>
    <row r="10" spans="1:13" ht="42.75" customHeight="1">
      <c r="A10" s="22" t="s">
        <v>13</v>
      </c>
      <c r="B10" s="23"/>
      <c r="C10" s="14" t="str">
        <f>'ÉQUIPES_PARTICIPANTS - Tableau '!D4</f>
        <v>RAS JODOIGNE 1</v>
      </c>
      <c r="D10" s="47">
        <f>COUNTIF($K$10:$K$15,C10)*3+COUNTIF($L$10:$M$15,C10)</f>
        <v>0</v>
      </c>
      <c r="E10" s="13"/>
      <c r="F10" s="48">
        <v>41364.583333333336</v>
      </c>
      <c r="G10" s="49" t="str">
        <f t="shared" ref="G10:G15" si="0">$C$10</f>
        <v>RAS JODOIGNE 1</v>
      </c>
      <c r="H10" s="50"/>
      <c r="I10" s="51"/>
      <c r="J10" s="52" t="str">
        <f>$C$11</f>
        <v>STANDARD DE LIEGE</v>
      </c>
      <c r="K10" s="53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17" t="str">
        <f>'ÉQUIPES_PARTICIPANTS - Tableau '!D5</f>
        <v>STANDARD DE LIEGE</v>
      </c>
      <c r="D11" s="55">
        <f>COUNTIF($K$10:$K$15,C11)*3+COUNTIF($L$10:$M$15,C11)</f>
        <v>0</v>
      </c>
      <c r="E11" s="10"/>
      <c r="F11" s="56">
        <f>F10+$A$4+$A$6</f>
        <v>41364.604166666664</v>
      </c>
      <c r="G11" s="57" t="str">
        <f>$C$12</f>
        <v>UR LA LOUVIERE</v>
      </c>
      <c r="H11" s="50"/>
      <c r="I11" s="51"/>
      <c r="J11" s="58" t="str">
        <f>$C$13</f>
        <v>RACOUR</v>
      </c>
      <c r="K11" s="59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14" t="str">
        <f>'ÉQUIPES_PARTICIPANTS - Tableau '!D6</f>
        <v>UR LA LOUVIERE</v>
      </c>
      <c r="D12" s="47">
        <f>COUNTIF($K$10:$K$15,C12)*3+COUNTIF($L$10:$M$15,C12)</f>
        <v>0</v>
      </c>
      <c r="E12" s="13"/>
      <c r="F12" s="48">
        <f>F11+$A$4+$A$6</f>
        <v>41364.624999999993</v>
      </c>
      <c r="G12" s="49" t="str">
        <f>$C$11</f>
        <v>STANDARD DE LIEGE</v>
      </c>
      <c r="H12" s="50"/>
      <c r="I12" s="51"/>
      <c r="J12" s="52" t="str">
        <f>$C$13</f>
        <v>RACOUR</v>
      </c>
      <c r="K12" s="53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17" t="s">
        <v>151</v>
      </c>
      <c r="D13" s="55">
        <f>COUNTIF($K$10:$K$15,C13)*3+COUNTIF($L$10:$M$15,C13)</f>
        <v>0</v>
      </c>
      <c r="E13" s="10"/>
      <c r="F13" s="56">
        <f>F12+$A$4+$A$6</f>
        <v>41364.645833333321</v>
      </c>
      <c r="G13" s="57" t="str">
        <f t="shared" si="0"/>
        <v>RAS JODOIGNE 1</v>
      </c>
      <c r="H13" s="50"/>
      <c r="I13" s="51"/>
      <c r="J13" s="58" t="str">
        <f>$C$12</f>
        <v>UR LA LOUVIERE</v>
      </c>
      <c r="K13" s="59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0"/>
      <c r="C14" s="26"/>
      <c r="D14" s="26"/>
      <c r="E14" s="31"/>
      <c r="F14" s="48">
        <f>F13+$A$4+$A$6</f>
        <v>41364.66666666665</v>
      </c>
      <c r="G14" s="49" t="str">
        <f>$C$11</f>
        <v>STANDARD DE LIEGE</v>
      </c>
      <c r="H14" s="50"/>
      <c r="I14" s="51"/>
      <c r="J14" s="52" t="str">
        <f>$C$12</f>
        <v>UR LA LOUVIERE</v>
      </c>
      <c r="K14" s="53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28"/>
      <c r="C15" s="28"/>
      <c r="D15" s="28"/>
      <c r="E15" s="16"/>
      <c r="F15" s="56">
        <f>F14+$A$4+$A$6</f>
        <v>41364.687499999978</v>
      </c>
      <c r="G15" s="57" t="str">
        <f t="shared" si="0"/>
        <v>RAS JODOIGNE 1</v>
      </c>
      <c r="H15" s="50"/>
      <c r="I15" s="51"/>
      <c r="J15" s="58" t="str">
        <f>$C$13</f>
        <v>RACOUR</v>
      </c>
      <c r="K15" s="59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61"/>
      <c r="L16" s="61"/>
      <c r="M16" s="62"/>
    </row>
    <row r="17" spans="1:13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  <c r="K17" s="44"/>
      <c r="L17" s="44"/>
      <c r="M17" s="44"/>
    </row>
    <row r="18" spans="1:13" ht="42.75" customHeight="1">
      <c r="A18" s="20">
        <v>2</v>
      </c>
      <c r="B18" s="13"/>
      <c r="C18" s="45" t="s">
        <v>11</v>
      </c>
      <c r="D18" s="45" t="s">
        <v>18</v>
      </c>
      <c r="E18" s="13"/>
      <c r="F18" s="45" t="s">
        <v>19</v>
      </c>
      <c r="G18" s="46" t="s">
        <v>20</v>
      </c>
      <c r="H18" s="277" t="s">
        <v>21</v>
      </c>
      <c r="I18" s="278"/>
      <c r="J18" s="46" t="s">
        <v>22</v>
      </c>
      <c r="K18" s="45" t="s">
        <v>23</v>
      </c>
      <c r="L18" s="44"/>
      <c r="M18" s="44"/>
    </row>
    <row r="19" spans="1:13" ht="42.75" customHeight="1">
      <c r="A19" s="22" t="s">
        <v>13</v>
      </c>
      <c r="B19" s="10"/>
      <c r="C19" s="17" t="str">
        <f>'ÉQUIPES_PARTICIPANTS - Tableau '!D8</f>
        <v>RAS JODOIGNE 2</v>
      </c>
      <c r="D19" s="55">
        <f>COUNTIF($K$19:$K$24,C19)*3+COUNTIF($L$19:$M$24,C19)</f>
        <v>0</v>
      </c>
      <c r="E19" s="10"/>
      <c r="F19" s="56">
        <v>41364.583333333336</v>
      </c>
      <c r="G19" s="57" t="str">
        <f t="shared" ref="G19:G24" si="4">$C$19</f>
        <v>RAS JODOIGNE 2</v>
      </c>
      <c r="H19" s="50"/>
      <c r="I19" s="51"/>
      <c r="J19" s="58" t="str">
        <f>$C$20</f>
        <v>FLAWINNE</v>
      </c>
      <c r="K19" s="59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>
      <c r="A20" s="63" t="str">
        <f>IF(OR(A18=1,A18=2,A18=3,A18=4),"SYNTHÉTIQUE","HERBE")</f>
        <v>SYNTHÉTIQUE</v>
      </c>
      <c r="B20" s="13"/>
      <c r="C20" s="14" t="str">
        <f>'ÉQUIPES_PARTICIPANTS - Tableau '!D9</f>
        <v>FLAWINNE</v>
      </c>
      <c r="D20" s="47">
        <f>COUNTIF($K$19:$K$24,C20)*3+COUNTIF($L$19:$M$24,C20)</f>
        <v>0</v>
      </c>
      <c r="E20" s="13"/>
      <c r="F20" s="48">
        <f>F19+$A$4+$A$6</f>
        <v>41364.604166666664</v>
      </c>
      <c r="G20" s="49" t="str">
        <f>$C$21</f>
        <v>COUTHUIN</v>
      </c>
      <c r="H20" s="50"/>
      <c r="I20" s="51"/>
      <c r="J20" s="52" t="str">
        <f>$C$22</f>
        <v>LEUZE</v>
      </c>
      <c r="K20" s="53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>
      <c r="A21" s="64"/>
      <c r="B21" s="16"/>
      <c r="C21" s="17" t="str">
        <f>'ÉQUIPES_PARTICIPANTS - Tableau '!D10</f>
        <v>COUTHUIN</v>
      </c>
      <c r="D21" s="55">
        <f>COUNTIF($K$19:$K$24,C21)*3+COUNTIF($L$19:$M$24,C21)</f>
        <v>0</v>
      </c>
      <c r="E21" s="10"/>
      <c r="F21" s="56">
        <f>F20+$A$4+$A$6</f>
        <v>41364.624999999993</v>
      </c>
      <c r="G21" s="57" t="str">
        <f>$C$20</f>
        <v>FLAWINNE</v>
      </c>
      <c r="H21" s="50"/>
      <c r="I21" s="51"/>
      <c r="J21" s="58" t="str">
        <f>$C$22</f>
        <v>LEUZE</v>
      </c>
      <c r="K21" s="59" t="str">
        <f t="shared" si="5"/>
        <v>/</v>
      </c>
      <c r="L21" s="60" t="str">
        <f t="shared" si="6"/>
        <v>/</v>
      </c>
      <c r="M21" s="60" t="str">
        <f t="shared" si="7"/>
        <v>/</v>
      </c>
    </row>
    <row r="22" spans="1:13" ht="42.75" customHeight="1">
      <c r="A22" s="30"/>
      <c r="B22" s="31"/>
      <c r="C22" s="14" t="str">
        <f>'ÉQUIPES_PARTICIPANTS - Tableau '!D11</f>
        <v>LEUZE</v>
      </c>
      <c r="D22" s="47">
        <f>COUNTIF($K$19:$K$24,C22)*3+COUNTIF($L$19:$M$24,C22)</f>
        <v>0</v>
      </c>
      <c r="E22" s="13"/>
      <c r="F22" s="48">
        <f>F21+$A$4+$A$6</f>
        <v>41364.645833333321</v>
      </c>
      <c r="G22" s="49" t="str">
        <f t="shared" si="4"/>
        <v>RAS JODOIGNE 2</v>
      </c>
      <c r="H22" s="50"/>
      <c r="I22" s="51"/>
      <c r="J22" s="52" t="str">
        <f>$C$21</f>
        <v>COUTHUIN</v>
      </c>
      <c r="K22" s="53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>
      <c r="A23" s="28"/>
      <c r="B23" s="28"/>
      <c r="C23" s="64"/>
      <c r="D23" s="64"/>
      <c r="E23" s="16"/>
      <c r="F23" s="56">
        <f>F22+$A$4+$A$6</f>
        <v>41364.66666666665</v>
      </c>
      <c r="G23" s="57" t="str">
        <f>$C$20</f>
        <v>FLAWINNE</v>
      </c>
      <c r="H23" s="50"/>
      <c r="I23" s="51"/>
      <c r="J23" s="58" t="str">
        <f>$C$21</f>
        <v>COUTHUIN</v>
      </c>
      <c r="K23" s="59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>
      <c r="A24" s="30"/>
      <c r="B24" s="30"/>
      <c r="C24" s="30"/>
      <c r="D24" s="30"/>
      <c r="E24" s="31"/>
      <c r="F24" s="48">
        <f>F23+$A$4+$A$6</f>
        <v>41364.687499999978</v>
      </c>
      <c r="G24" s="49" t="str">
        <f t="shared" si="4"/>
        <v>RAS JODOIGNE 2</v>
      </c>
      <c r="H24" s="50"/>
      <c r="I24" s="51"/>
      <c r="J24" s="52" t="str">
        <f>$C$22</f>
        <v>LEUZE</v>
      </c>
      <c r="K24" s="53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5"/>
      <c r="L25" s="15"/>
      <c r="M25" s="65"/>
    </row>
    <row r="26" spans="1:13" ht="42.75" customHeight="1">
      <c r="A26" s="18" t="s">
        <v>12</v>
      </c>
      <c r="B26" s="13"/>
      <c r="C26" s="272" t="s">
        <v>25</v>
      </c>
      <c r="D26" s="273"/>
      <c r="E26" s="13"/>
      <c r="F26" s="272" t="str">
        <f>C26</f>
        <v>GROUPE C</v>
      </c>
      <c r="G26" s="276"/>
      <c r="H26" s="272"/>
      <c r="I26" s="276"/>
      <c r="J26" s="272"/>
      <c r="K26" s="44"/>
      <c r="L26" s="44"/>
      <c r="M26" s="44"/>
    </row>
    <row r="27" spans="1:13" ht="42.75" customHeight="1">
      <c r="A27" s="20">
        <v>3</v>
      </c>
      <c r="B27" s="10"/>
      <c r="C27" s="45" t="s">
        <v>11</v>
      </c>
      <c r="D27" s="45" t="s">
        <v>18</v>
      </c>
      <c r="E27" s="10"/>
      <c r="F27" s="45" t="s">
        <v>19</v>
      </c>
      <c r="G27" s="46" t="s">
        <v>20</v>
      </c>
      <c r="H27" s="277" t="s">
        <v>21</v>
      </c>
      <c r="I27" s="278"/>
      <c r="J27" s="46" t="s">
        <v>22</v>
      </c>
      <c r="K27" s="45" t="s">
        <v>23</v>
      </c>
      <c r="L27" s="44"/>
      <c r="M27" s="44"/>
    </row>
    <row r="28" spans="1:13" ht="42.75" customHeight="1">
      <c r="A28" s="22" t="s">
        <v>13</v>
      </c>
      <c r="B28" s="13"/>
      <c r="C28" s="14" t="s">
        <v>32</v>
      </c>
      <c r="D28" s="47">
        <f>COUNTIF($K$28:$K$33,C28)*3+COUNTIF($L$28:$M$33,C28)</f>
        <v>0</v>
      </c>
      <c r="E28" s="13"/>
      <c r="F28" s="48">
        <v>41364.583333333336</v>
      </c>
      <c r="G28" s="49" t="str">
        <f t="shared" ref="G28:G33" si="8">$C$28</f>
        <v>WASSEIGES</v>
      </c>
      <c r="H28" s="50"/>
      <c r="I28" s="51"/>
      <c r="J28" s="52" t="str">
        <f>$C$29</f>
        <v>MOUSTIER</v>
      </c>
      <c r="K28" s="53" t="str">
        <f t="shared" ref="K28:K33" si="9">IF(AND($H28=$I28,AND(NOT(ISBLANK($I28)),NOT(ISBLANK($I28)))),"ÉGALITÉ",IF($H28&lt;$I28,$J28,IF($H28&gt;$I28,$G28,"/")))</f>
        <v>/</v>
      </c>
      <c r="L28" s="54" t="str">
        <f t="shared" ref="L28:L33" si="10">IF($K28="ÉGALITÉ",$G28,"/")</f>
        <v>/</v>
      </c>
      <c r="M28" s="54" t="str">
        <f t="shared" ref="M28:M33" si="11">IF($K28="ÉGALITÉ",$J28,"/")</f>
        <v>/</v>
      </c>
    </row>
    <row r="29" spans="1:13" ht="42.75" customHeight="1">
      <c r="A29" s="24" t="str">
        <f>IF(OR(A27=1,A27=2,A27=3,A27=4),"SYNTHÉTIQUE","HERBE")</f>
        <v>SYNTHÉTIQUE</v>
      </c>
      <c r="B29" s="10"/>
      <c r="C29" s="17" t="str">
        <f>'ÉQUIPES_PARTICIPANTS - Tableau '!D13</f>
        <v>MOUSTIER</v>
      </c>
      <c r="D29" s="55">
        <f>COUNTIF($K$28:$K$33,C29)*3+COUNTIF($L$28:$M$33,C29)</f>
        <v>0</v>
      </c>
      <c r="E29" s="10"/>
      <c r="F29" s="56">
        <f>F28+$A$4+$A$6</f>
        <v>41364.604166666664</v>
      </c>
      <c r="G29" s="57" t="str">
        <f>$C$30</f>
        <v xml:space="preserve">LASNE-OHAIN </v>
      </c>
      <c r="H29" s="50"/>
      <c r="I29" s="51"/>
      <c r="J29" s="58" t="str">
        <f>$C$31</f>
        <v>FERNELMONT</v>
      </c>
      <c r="K29" s="59" t="str">
        <f t="shared" si="9"/>
        <v>/</v>
      </c>
      <c r="L29" s="60" t="str">
        <f t="shared" si="10"/>
        <v>/</v>
      </c>
      <c r="M29" s="60" t="str">
        <f t="shared" si="11"/>
        <v>/</v>
      </c>
    </row>
    <row r="30" spans="1:13" ht="42.75" customHeight="1">
      <c r="A30" s="26"/>
      <c r="B30" s="31"/>
      <c r="C30" s="14" t="str">
        <f>'ÉQUIPES_PARTICIPANTS - Tableau '!D14</f>
        <v xml:space="preserve">LASNE-OHAIN </v>
      </c>
      <c r="D30" s="47">
        <f>COUNTIF($K$28:$K$33,C30)*3+COUNTIF($L$28:$M$33,C30)</f>
        <v>0</v>
      </c>
      <c r="E30" s="13"/>
      <c r="F30" s="48">
        <f>F29+$A$4+$A$6</f>
        <v>41364.624999999993</v>
      </c>
      <c r="G30" s="49" t="str">
        <f>$C$29</f>
        <v>MOUSTIER</v>
      </c>
      <c r="H30" s="50"/>
      <c r="I30" s="51"/>
      <c r="J30" s="52" t="str">
        <f>$C$31</f>
        <v>FERNELMONT</v>
      </c>
      <c r="K30" s="53" t="str">
        <f t="shared" si="9"/>
        <v>/</v>
      </c>
      <c r="L30" s="54" t="str">
        <f t="shared" si="10"/>
        <v>/</v>
      </c>
      <c r="M30" s="54" t="str">
        <f t="shared" si="11"/>
        <v>/</v>
      </c>
    </row>
    <row r="31" spans="1:13" ht="42.75" customHeight="1">
      <c r="A31" s="28"/>
      <c r="B31" s="16"/>
      <c r="C31" s="17" t="str">
        <f>'ÉQUIPES_PARTICIPANTS - Tableau '!D15</f>
        <v>FERNELMONT</v>
      </c>
      <c r="D31" s="55">
        <f>COUNTIF($K$28:$K$33,C31)*3+COUNTIF($L$28:$M$33,C31)</f>
        <v>0</v>
      </c>
      <c r="E31" s="10"/>
      <c r="F31" s="56">
        <f>F30+$A$4+$A$6</f>
        <v>41364.645833333321</v>
      </c>
      <c r="G31" s="57" t="str">
        <f t="shared" si="8"/>
        <v>WASSEIGES</v>
      </c>
      <c r="H31" s="50"/>
      <c r="I31" s="51"/>
      <c r="J31" s="58" t="str">
        <f>$C$30</f>
        <v xml:space="preserve">LASNE-OHAIN </v>
      </c>
      <c r="K31" s="59" t="str">
        <f t="shared" si="9"/>
        <v>/</v>
      </c>
      <c r="L31" s="60" t="str">
        <f t="shared" si="10"/>
        <v>/</v>
      </c>
      <c r="M31" s="60" t="str">
        <f t="shared" si="11"/>
        <v>/</v>
      </c>
    </row>
    <row r="32" spans="1:13" ht="42.75" customHeight="1">
      <c r="A32" s="30"/>
      <c r="B32" s="30"/>
      <c r="C32" s="26"/>
      <c r="D32" s="26"/>
      <c r="E32" s="31"/>
      <c r="F32" s="48">
        <f>F31+$A$4+$A$6</f>
        <v>41364.66666666665</v>
      </c>
      <c r="G32" s="49" t="str">
        <f>$C$29</f>
        <v>MOUSTIER</v>
      </c>
      <c r="H32" s="50"/>
      <c r="I32" s="51"/>
      <c r="J32" s="52" t="str">
        <f>$C$30</f>
        <v xml:space="preserve">LASNE-OHAIN </v>
      </c>
      <c r="K32" s="53" t="str">
        <f t="shared" si="9"/>
        <v>/</v>
      </c>
      <c r="L32" s="54" t="str">
        <f t="shared" si="10"/>
        <v>/</v>
      </c>
      <c r="M32" s="54" t="str">
        <f t="shared" si="11"/>
        <v>/</v>
      </c>
    </row>
    <row r="33" spans="1:13" ht="42.75" customHeight="1">
      <c r="A33" s="28"/>
      <c r="B33" s="28"/>
      <c r="C33" s="28"/>
      <c r="D33" s="28"/>
      <c r="E33" s="16"/>
      <c r="F33" s="56">
        <f>F32+$A$4+$A$6</f>
        <v>41364.687499999978</v>
      </c>
      <c r="G33" s="57" t="str">
        <f t="shared" si="8"/>
        <v>WASSEIGES</v>
      </c>
      <c r="H33" s="50"/>
      <c r="I33" s="51"/>
      <c r="J33" s="58" t="str">
        <f>$C$31</f>
        <v>FERNELMONT</v>
      </c>
      <c r="K33" s="59" t="str">
        <f t="shared" si="9"/>
        <v>/</v>
      </c>
      <c r="L33" s="60" t="str">
        <f t="shared" si="10"/>
        <v>/</v>
      </c>
      <c r="M33" s="60" t="str">
        <f t="shared" si="11"/>
        <v>/</v>
      </c>
    </row>
    <row r="34" spans="1:13" ht="42.75" customHeight="1">
      <c r="A34" s="8"/>
      <c r="B34" s="30"/>
      <c r="C34" s="8"/>
      <c r="D34" s="8"/>
      <c r="E34" s="30"/>
      <c r="F34" s="61"/>
      <c r="G34" s="61"/>
      <c r="H34" s="61"/>
      <c r="I34" s="61"/>
      <c r="J34" s="61"/>
      <c r="K34" s="61"/>
      <c r="L34" s="61"/>
      <c r="M34" s="62"/>
    </row>
    <row r="35" spans="1:13" ht="42.75" customHeight="1">
      <c r="A35" s="18" t="s">
        <v>12</v>
      </c>
      <c r="B35" s="10"/>
      <c r="C35" s="272" t="s">
        <v>26</v>
      </c>
      <c r="D35" s="273"/>
      <c r="E35" s="10"/>
      <c r="F35" s="272" t="str">
        <f>C35</f>
        <v>GROUPE D</v>
      </c>
      <c r="G35" s="276"/>
      <c r="H35" s="272"/>
      <c r="I35" s="276"/>
      <c r="J35" s="272"/>
      <c r="K35" s="44"/>
      <c r="L35" s="44"/>
      <c r="M35" s="44"/>
    </row>
    <row r="36" spans="1:13" ht="42.75" customHeight="1">
      <c r="A36" s="20">
        <v>4</v>
      </c>
      <c r="B36" s="13"/>
      <c r="C36" s="45" t="s">
        <v>11</v>
      </c>
      <c r="D36" s="45" t="s">
        <v>18</v>
      </c>
      <c r="E36" s="13"/>
      <c r="F36" s="45" t="s">
        <v>19</v>
      </c>
      <c r="G36" s="46" t="s">
        <v>20</v>
      </c>
      <c r="H36" s="277" t="s">
        <v>21</v>
      </c>
      <c r="I36" s="278"/>
      <c r="J36" s="46" t="s">
        <v>22</v>
      </c>
      <c r="K36" s="45" t="s">
        <v>23</v>
      </c>
      <c r="L36" s="44"/>
      <c r="M36" s="44"/>
    </row>
    <row r="37" spans="1:13" ht="42.75" customHeight="1">
      <c r="A37" s="22" t="s">
        <v>13</v>
      </c>
      <c r="B37" s="10"/>
      <c r="C37" s="17" t="str">
        <f>'ÉQUIPES_PARTICIPANTS - Tableau '!D16</f>
        <v>RCS NIVELLES</v>
      </c>
      <c r="D37" s="55">
        <f>COUNTIF($K$37:$K$42,C37)*3+COUNTIF($L$37:$M$42,C37)</f>
        <v>0</v>
      </c>
      <c r="E37" s="10"/>
      <c r="F37" s="56">
        <v>41364.583333333336</v>
      </c>
      <c r="G37" s="57" t="str">
        <f t="shared" ref="G37:G42" si="12">$C$37</f>
        <v>RCS NIVELLES</v>
      </c>
      <c r="H37" s="50"/>
      <c r="I37" s="51"/>
      <c r="J37" s="58" t="str">
        <f>$C$38</f>
        <v>HAASRODE</v>
      </c>
      <c r="K37" s="59" t="str">
        <f t="shared" ref="K37:K42" si="13">IF(AND($H37=$I37,AND(NOT(ISBLANK($I37)),NOT(ISBLANK($I37)))),"ÉGALITÉ",IF($H37&lt;$I37,$J37,IF($H37&gt;$I37,$G37,"/")))</f>
        <v>/</v>
      </c>
      <c r="L37" s="60" t="str">
        <f t="shared" ref="L37:L42" si="14">IF($K37="ÉGALITÉ",$G37,"/")</f>
        <v>/</v>
      </c>
      <c r="M37" s="60" t="str">
        <f t="shared" ref="M37:M42" si="15">IF($K37="ÉGALITÉ",$J37,"/")</f>
        <v>/</v>
      </c>
    </row>
    <row r="38" spans="1:13" ht="42.75" customHeight="1">
      <c r="A38" s="63" t="str">
        <f>IF(OR(A36=1,A36=2,A36=3,A36=4),"SYNTHÉTIQUE","HERBE")</f>
        <v>SYNTHÉTIQUE</v>
      </c>
      <c r="B38" s="13"/>
      <c r="C38" s="14" t="str">
        <f>'ÉQUIPES_PARTICIPANTS - Tableau '!D17</f>
        <v>HAASRODE</v>
      </c>
      <c r="D38" s="47">
        <f>COUNTIF($K$37:$K$42,C38)*3+COUNTIF($L$37:$M$42,C38)</f>
        <v>0</v>
      </c>
      <c r="E38" s="13"/>
      <c r="F38" s="48">
        <f>F37+$A$4+$A$6</f>
        <v>41364.604166666664</v>
      </c>
      <c r="G38" s="49" t="str">
        <f>$C$39</f>
        <v>STADE EVEROIS</v>
      </c>
      <c r="H38" s="50"/>
      <c r="I38" s="51"/>
      <c r="J38" s="52" t="str">
        <f>$C$40</f>
        <v>BOITSFORT</v>
      </c>
      <c r="K38" s="53" t="str">
        <f t="shared" si="13"/>
        <v>/</v>
      </c>
      <c r="L38" s="54" t="str">
        <f t="shared" si="14"/>
        <v>/</v>
      </c>
      <c r="M38" s="54" t="str">
        <f t="shared" si="15"/>
        <v>/</v>
      </c>
    </row>
    <row r="39" spans="1:13" ht="42.75" customHeight="1">
      <c r="A39" s="64"/>
      <c r="B39" s="16"/>
      <c r="C39" s="17" t="str">
        <f>'ÉQUIPES_PARTICIPANTS - Tableau '!D18</f>
        <v>STADE EVEROIS</v>
      </c>
      <c r="D39" s="55">
        <f>COUNTIF($K$37:$K$42,C39)*3+COUNTIF($L$37:$M$42,C39)</f>
        <v>0</v>
      </c>
      <c r="E39" s="10"/>
      <c r="F39" s="56">
        <f>F38+$A$4+$A$6</f>
        <v>41364.624999999993</v>
      </c>
      <c r="G39" s="57" t="str">
        <f>$C$38</f>
        <v>HAASRODE</v>
      </c>
      <c r="H39" s="50"/>
      <c r="I39" s="51"/>
      <c r="J39" s="58" t="str">
        <f>$C$40</f>
        <v>BOITSFORT</v>
      </c>
      <c r="K39" s="59" t="str">
        <f t="shared" si="13"/>
        <v>/</v>
      </c>
      <c r="L39" s="60" t="str">
        <f t="shared" si="14"/>
        <v>/</v>
      </c>
      <c r="M39" s="60" t="str">
        <f t="shared" si="15"/>
        <v>/</v>
      </c>
    </row>
    <row r="40" spans="1:13" ht="42.75" customHeight="1">
      <c r="A40" s="30"/>
      <c r="B40" s="31"/>
      <c r="C40" s="14" t="str">
        <f>'ÉQUIPES_PARTICIPANTS - Tableau '!D19</f>
        <v>BOITSFORT</v>
      </c>
      <c r="D40" s="47">
        <f>COUNTIF($K$37:$K$42,C40)*3+COUNTIF($L$37:$M$42,C40)</f>
        <v>0</v>
      </c>
      <c r="E40" s="13"/>
      <c r="F40" s="48">
        <f>F39+$A$4+$A$6</f>
        <v>41364.645833333321</v>
      </c>
      <c r="G40" s="49" t="str">
        <f t="shared" si="12"/>
        <v>RCS NIVELLES</v>
      </c>
      <c r="H40" s="50"/>
      <c r="I40" s="51"/>
      <c r="J40" s="52" t="str">
        <f>$C$39</f>
        <v>STADE EVEROIS</v>
      </c>
      <c r="K40" s="53" t="str">
        <f t="shared" si="13"/>
        <v>/</v>
      </c>
      <c r="L40" s="54" t="str">
        <f t="shared" si="14"/>
        <v>/</v>
      </c>
      <c r="M40" s="54" t="str">
        <f t="shared" si="15"/>
        <v>/</v>
      </c>
    </row>
    <row r="41" spans="1:13" ht="42.75" customHeight="1">
      <c r="A41" s="28"/>
      <c r="B41" s="28"/>
      <c r="C41" s="64"/>
      <c r="D41" s="64"/>
      <c r="E41" s="16"/>
      <c r="F41" s="56">
        <f>F40+$A$4+$A$6</f>
        <v>41364.66666666665</v>
      </c>
      <c r="G41" s="57" t="str">
        <f>$C$38</f>
        <v>HAASRODE</v>
      </c>
      <c r="H41" s="50"/>
      <c r="I41" s="51"/>
      <c r="J41" s="58" t="str">
        <f>$C$39</f>
        <v>STADE EVEROIS</v>
      </c>
      <c r="K41" s="59" t="str">
        <f t="shared" si="13"/>
        <v>/</v>
      </c>
      <c r="L41" s="60" t="str">
        <f t="shared" si="14"/>
        <v>/</v>
      </c>
      <c r="M41" s="60" t="str">
        <f t="shared" si="15"/>
        <v>/</v>
      </c>
    </row>
    <row r="42" spans="1:13" ht="42.75" customHeight="1">
      <c r="A42" s="30"/>
      <c r="B42" s="30"/>
      <c r="C42" s="30"/>
      <c r="D42" s="30"/>
      <c r="E42" s="31"/>
      <c r="F42" s="48">
        <f>F41+$A$4+$A$6</f>
        <v>41364.687499999978</v>
      </c>
      <c r="G42" s="49" t="str">
        <f t="shared" si="12"/>
        <v>RCS NIVELLES</v>
      </c>
      <c r="H42" s="50"/>
      <c r="I42" s="51"/>
      <c r="J42" s="52" t="str">
        <f>$C$40</f>
        <v>BOITSFORT</v>
      </c>
      <c r="K42" s="53" t="str">
        <f t="shared" si="13"/>
        <v>/</v>
      </c>
      <c r="L42" s="54" t="str">
        <f t="shared" si="14"/>
        <v>/</v>
      </c>
      <c r="M42" s="54" t="str">
        <f t="shared" si="15"/>
        <v>/</v>
      </c>
    </row>
  </sheetData>
  <mergeCells count="14">
    <mergeCell ref="H36:I36"/>
    <mergeCell ref="F26:J26"/>
    <mergeCell ref="H27:I27"/>
    <mergeCell ref="C1:E1"/>
    <mergeCell ref="A1:A2"/>
    <mergeCell ref="H9:I9"/>
    <mergeCell ref="F8:J8"/>
    <mergeCell ref="C35:D35"/>
    <mergeCell ref="C26:D26"/>
    <mergeCell ref="C8:D8"/>
    <mergeCell ref="F17:J17"/>
    <mergeCell ref="H18:I18"/>
    <mergeCell ref="C17:D17"/>
    <mergeCell ref="F35:J35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topLeftCell="A28" workbookViewId="0">
      <selection activeCell="C24" sqref="C24"/>
    </sheetView>
  </sheetViews>
  <sheetFormatPr baseColWidth="10" defaultColWidth="12.19921875" defaultRowHeight="18" customHeight="1"/>
  <cols>
    <col min="1" max="1" width="19.19921875" style="81" customWidth="1"/>
    <col min="2" max="2" width="6.09765625" style="81" customWidth="1"/>
    <col min="3" max="3" width="19.19921875" style="81" customWidth="1"/>
    <col min="4" max="4" width="7" style="81" customWidth="1"/>
    <col min="5" max="5" width="6.59765625" style="81" customWidth="1"/>
    <col min="6" max="7" width="19.19921875" style="81" customWidth="1"/>
    <col min="8" max="9" width="6.19921875" style="81" customWidth="1"/>
    <col min="10" max="10" width="19.19921875" style="81" customWidth="1"/>
    <col min="11" max="13" width="19.19921875" style="81" hidden="1" customWidth="1"/>
    <col min="14" max="256" width="12.19921875" style="81" customWidth="1"/>
  </cols>
  <sheetData>
    <row r="1" spans="1:13" ht="42.75" customHeight="1">
      <c r="A1" s="267" t="s">
        <v>4</v>
      </c>
      <c r="B1" s="5"/>
      <c r="C1" s="281">
        <f>'ÉQUIPES_PARTICIPANTS - Tableau '!E2</f>
        <v>42141</v>
      </c>
      <c r="D1" s="282"/>
      <c r="E1" s="283"/>
      <c r="F1" s="28"/>
      <c r="G1" s="28"/>
      <c r="H1" s="28"/>
      <c r="I1" s="28"/>
      <c r="J1" s="28"/>
      <c r="K1" s="28"/>
      <c r="L1" s="28"/>
      <c r="M1" s="37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1</v>
      </c>
      <c r="B9" s="21"/>
      <c r="C9" s="132" t="s">
        <v>11</v>
      </c>
      <c r="D9" s="132" t="s">
        <v>18</v>
      </c>
      <c r="E9" s="10"/>
      <c r="F9" s="13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220" t="s">
        <v>184</v>
      </c>
      <c r="D10" s="47">
        <f>COUNTIF($K$10:$K$15,C10)*3+COUNTIF($L$10:$M$15,C10)</f>
        <v>0</v>
      </c>
      <c r="E10" s="13"/>
      <c r="F10" s="48">
        <v>0.39583333333333331</v>
      </c>
      <c r="G10" s="49" t="str">
        <f t="shared" ref="G10:G15" si="0">$C$10</f>
        <v>RAS  MARC</v>
      </c>
      <c r="H10" s="50"/>
      <c r="I10" s="51"/>
      <c r="J10" s="52" t="str">
        <f>$C$11</f>
        <v>AUDERGHEM 1</v>
      </c>
      <c r="K10" s="135" t="str">
        <f t="shared" ref="K10:K19" si="1">IF(AND($H10=$I10,AND(NOT(ISBLANK($I10)),NOT(ISBLANK($I10)))),"ÉGALITÉ",IF($H10&lt;$I10,$J10,IF($H10&gt;$I10,$G10,"/")))</f>
        <v>/</v>
      </c>
      <c r="L10" s="54" t="str">
        <f t="shared" ref="L10:L19" si="2">IF($K10="ÉGALITÉ",$G10,"/")</f>
        <v>/</v>
      </c>
      <c r="M10" s="54" t="str">
        <f t="shared" ref="M10:M19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221" t="s">
        <v>129</v>
      </c>
      <c r="D11" s="55">
        <f>COUNTIF($K$10:$K$15,C11)*3+COUNTIF($L$10:$M$15,C11)</f>
        <v>0</v>
      </c>
      <c r="E11" s="10"/>
      <c r="F11" s="56">
        <f>F10+$A$4+$A$6</f>
        <v>0.41666666666666663</v>
      </c>
      <c r="G11" s="57" t="str">
        <f>$C$12</f>
        <v>CHATELET</v>
      </c>
      <c r="H11" s="50"/>
      <c r="I11" s="51"/>
      <c r="J11" s="58" t="str">
        <f>$C$13</f>
        <v>PAC BUZET 1</v>
      </c>
      <c r="K11" s="136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221" t="s">
        <v>84</v>
      </c>
      <c r="D12" s="47">
        <f>COUNTIF($K$10:$K$15,C12)*3+COUNTIF($L$10:$M$15,C12)</f>
        <v>0</v>
      </c>
      <c r="E12" s="13"/>
      <c r="F12" s="48">
        <f>F11+$A$4+$A$6</f>
        <v>0.43749999999999994</v>
      </c>
      <c r="G12" s="49" t="str">
        <f>$C$11</f>
        <v>AUDERGHEM 1</v>
      </c>
      <c r="H12" s="50"/>
      <c r="I12" s="51"/>
      <c r="J12" s="52" t="str">
        <f>$C$13</f>
        <v>PAC BUZET 1</v>
      </c>
      <c r="K12" s="135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216" t="s">
        <v>119</v>
      </c>
      <c r="D13" s="55">
        <f>COUNTIF($K$10:$K$15,C13)*3+COUNTIF($L$10:$M$15,C13)</f>
        <v>0</v>
      </c>
      <c r="E13" s="10"/>
      <c r="F13" s="56">
        <f>F12+$A$4+$A$6</f>
        <v>0.45833333333333326</v>
      </c>
      <c r="G13" s="57" t="str">
        <f t="shared" si="0"/>
        <v>RAS  MARC</v>
      </c>
      <c r="H13" s="50"/>
      <c r="I13" s="51"/>
      <c r="J13" s="58" t="str">
        <f>$C$12</f>
        <v>CHATELET</v>
      </c>
      <c r="K13" s="136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0"/>
      <c r="C14" s="26"/>
      <c r="D14" s="26"/>
      <c r="E14" s="31"/>
      <c r="F14" s="48">
        <f>F13+$A$4+$A$6</f>
        <v>0.47916666666666657</v>
      </c>
      <c r="G14" s="49" t="str">
        <f>$C$11</f>
        <v>AUDERGHEM 1</v>
      </c>
      <c r="H14" s="50"/>
      <c r="I14" s="51"/>
      <c r="J14" s="52" t="str">
        <f>$C$12</f>
        <v>CHATELET</v>
      </c>
      <c r="K14" s="135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28"/>
      <c r="C15" s="28"/>
      <c r="D15" s="28"/>
      <c r="E15" s="16"/>
      <c r="F15" s="56">
        <f>F14+$A$4+$A$6</f>
        <v>0.49999999999999989</v>
      </c>
      <c r="G15" s="57" t="str">
        <f t="shared" si="0"/>
        <v>RAS  MARC</v>
      </c>
      <c r="H15" s="50"/>
      <c r="I15" s="51"/>
      <c r="J15" s="58" t="str">
        <f>$C$13</f>
        <v>PAC BUZET 1</v>
      </c>
      <c r="K15" s="136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35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  <c r="K17" s="136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>
      <c r="A18" s="20">
        <v>2</v>
      </c>
      <c r="B18" s="13"/>
      <c r="C18" s="132" t="s">
        <v>11</v>
      </c>
      <c r="D18" s="132" t="s">
        <v>18</v>
      </c>
      <c r="E18" s="13"/>
      <c r="F18" s="132" t="s">
        <v>19</v>
      </c>
      <c r="G18" s="46" t="s">
        <v>20</v>
      </c>
      <c r="H18" s="277" t="s">
        <v>21</v>
      </c>
      <c r="I18" s="278"/>
      <c r="J18" s="46" t="s">
        <v>22</v>
      </c>
      <c r="K18" s="135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>
      <c r="A19" s="22" t="s">
        <v>13</v>
      </c>
      <c r="B19" s="10"/>
      <c r="C19" s="220" t="s">
        <v>120</v>
      </c>
      <c r="D19" s="55">
        <f>COUNTIF($K$19:$K$24,C19)*3+COUNTIF($L$19:$M$24,C19)</f>
        <v>0</v>
      </c>
      <c r="E19" s="10"/>
      <c r="F19" s="56">
        <v>0.39583333333333331</v>
      </c>
      <c r="G19" s="57" t="str">
        <f t="shared" ref="G19:G24" si="4">$C$19</f>
        <v>PAC BUZET2</v>
      </c>
      <c r="H19" s="50"/>
      <c r="I19" s="51"/>
      <c r="J19" s="58" t="str">
        <f>$C$20</f>
        <v>FLAWINNE</v>
      </c>
      <c r="K19" s="136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>
      <c r="A20" s="63" t="str">
        <f>IF(OR(A18=1,A18=2,A18=3,A18=4),"SYNTHÉTIQUE","HERBE")</f>
        <v>SYNTHÉTIQUE</v>
      </c>
      <c r="B20" s="13"/>
      <c r="C20" s="221" t="s">
        <v>128</v>
      </c>
      <c r="D20" s="47">
        <f>COUNTIF($K$19:$K$24,C20)*3+COUNTIF($L$19:$M$24,C20)</f>
        <v>0</v>
      </c>
      <c r="E20" s="13"/>
      <c r="F20" s="48">
        <f>F19+$A$4+$A$6</f>
        <v>0.41666666666666663</v>
      </c>
      <c r="G20" s="49" t="str">
        <f>$C$21</f>
        <v>RAS  TONY</v>
      </c>
      <c r="H20" s="50"/>
      <c r="I20" s="51"/>
      <c r="J20" s="52" t="str">
        <f>$C$22</f>
        <v>AUDERGHEM 2</v>
      </c>
      <c r="K20" s="89"/>
      <c r="L20" s="89"/>
      <c r="M20" s="89"/>
    </row>
    <row r="21" spans="1:13" ht="42.75" customHeight="1">
      <c r="A21" s="64"/>
      <c r="B21" s="16"/>
      <c r="C21" s="221" t="s">
        <v>185</v>
      </c>
      <c r="D21" s="55">
        <f>COUNTIF($K$19:$K$24,C21)*3+COUNTIF($L$19:$M$24,C21)</f>
        <v>0</v>
      </c>
      <c r="E21" s="10"/>
      <c r="F21" s="56">
        <f>F20+$A$4+$A$6</f>
        <v>0.43749999999999994</v>
      </c>
      <c r="G21" s="57" t="str">
        <f>$C$20</f>
        <v>FLAWINNE</v>
      </c>
      <c r="H21" s="50"/>
      <c r="I21" s="51"/>
      <c r="J21" s="58" t="str">
        <f>$C$22</f>
        <v>AUDERGHEM 2</v>
      </c>
      <c r="K21" s="133"/>
      <c r="L21" s="44"/>
      <c r="M21" s="44"/>
    </row>
    <row r="22" spans="1:13" ht="42.75" customHeight="1">
      <c r="A22" s="30"/>
      <c r="B22" s="31"/>
      <c r="C22" s="216" t="s">
        <v>130</v>
      </c>
      <c r="D22" s="47">
        <f>COUNTIF($K$19:$K$24,C22)*3+COUNTIF($L$19:$M$24,C22)</f>
        <v>0</v>
      </c>
      <c r="E22" s="13"/>
      <c r="F22" s="48">
        <f>F21+$A$4+$A$6</f>
        <v>0.45833333333333326</v>
      </c>
      <c r="G22" s="49" t="str">
        <f t="shared" si="4"/>
        <v>PAC BUZET2</v>
      </c>
      <c r="H22" s="50"/>
      <c r="I22" s="51"/>
      <c r="J22" s="52" t="str">
        <f>$C$21</f>
        <v>RAS  TONY</v>
      </c>
      <c r="K22" s="134" t="s">
        <v>23</v>
      </c>
      <c r="L22" s="44"/>
      <c r="M22" s="44"/>
    </row>
    <row r="23" spans="1:13" ht="42.75" customHeight="1">
      <c r="A23" s="28"/>
      <c r="B23" s="28"/>
      <c r="C23" s="64"/>
      <c r="D23" s="64"/>
      <c r="E23" s="16"/>
      <c r="F23" s="56">
        <f>F22+$A$4+$A$6</f>
        <v>0.47916666666666657</v>
      </c>
      <c r="G23" s="57" t="str">
        <f>$C$20</f>
        <v>FLAWINNE</v>
      </c>
      <c r="H23" s="50"/>
      <c r="I23" s="51"/>
      <c r="J23" s="58" t="str">
        <f>$C$21</f>
        <v>RAS  TONY</v>
      </c>
      <c r="K23" s="136" t="str">
        <f t="shared" ref="K23:K32" si="5">IF(AND($H23=$I23,AND(NOT(ISBLANK($I23)),NOT(ISBLANK($I23)))),"ÉGALITÉ",IF($H23&lt;$I23,$J23,IF($H23&gt;$I23,$G23,"/")))</f>
        <v>/</v>
      </c>
      <c r="L23" s="60" t="str">
        <f t="shared" ref="L23:L32" si="6">IF($K23="ÉGALITÉ",$G23,"/")</f>
        <v>/</v>
      </c>
      <c r="M23" s="60" t="str">
        <f t="shared" ref="M23:M32" si="7">IF($K23="ÉGALITÉ",$J23,"/")</f>
        <v>/</v>
      </c>
    </row>
    <row r="24" spans="1:13" ht="42.75" customHeight="1">
      <c r="A24" s="30"/>
      <c r="B24" s="30"/>
      <c r="C24" s="30"/>
      <c r="D24" s="30"/>
      <c r="E24" s="31"/>
      <c r="F24" s="48">
        <f>F23+$A$4+$A$6</f>
        <v>0.49999999999999989</v>
      </c>
      <c r="G24" s="49" t="str">
        <f t="shared" si="4"/>
        <v>PAC BUZET2</v>
      </c>
      <c r="H24" s="50"/>
      <c r="I24" s="51"/>
      <c r="J24" s="52" t="str">
        <f>$C$22</f>
        <v>AUDERGHEM 2</v>
      </c>
      <c r="K24" s="135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36" t="str">
        <f t="shared" si="5"/>
        <v>/</v>
      </c>
      <c r="L25" s="60" t="str">
        <f t="shared" si="6"/>
        <v>/</v>
      </c>
      <c r="M25" s="60" t="str">
        <f t="shared" si="7"/>
        <v>/</v>
      </c>
    </row>
    <row r="26" spans="1:13" ht="42.75" customHeight="1">
      <c r="A26" s="18" t="s">
        <v>12</v>
      </c>
      <c r="B26" s="13"/>
      <c r="C26" s="272" t="s">
        <v>25</v>
      </c>
      <c r="D26" s="273"/>
      <c r="E26" s="13"/>
      <c r="F26" s="272" t="str">
        <f>C26</f>
        <v>GROUPE C</v>
      </c>
      <c r="G26" s="276"/>
      <c r="H26" s="272"/>
      <c r="I26" s="276"/>
      <c r="J26" s="272"/>
      <c r="K26" s="135" t="str">
        <f t="shared" si="5"/>
        <v>/</v>
      </c>
      <c r="L26" s="54" t="str">
        <f t="shared" si="6"/>
        <v>/</v>
      </c>
      <c r="M26" s="54" t="str">
        <f t="shared" si="7"/>
        <v>/</v>
      </c>
    </row>
    <row r="27" spans="1:13" ht="42.75" customHeight="1">
      <c r="A27" s="20">
        <v>5</v>
      </c>
      <c r="B27" s="10"/>
      <c r="C27" s="132" t="s">
        <v>11</v>
      </c>
      <c r="D27" s="132" t="s">
        <v>18</v>
      </c>
      <c r="E27" s="10"/>
      <c r="F27" s="132" t="s">
        <v>19</v>
      </c>
      <c r="G27" s="46" t="s">
        <v>20</v>
      </c>
      <c r="H27" s="277" t="s">
        <v>21</v>
      </c>
      <c r="I27" s="278"/>
      <c r="J27" s="46" t="s">
        <v>22</v>
      </c>
      <c r="K27" s="136" t="str">
        <f t="shared" si="5"/>
        <v>ÉQUIPE 1</v>
      </c>
      <c r="L27" s="60" t="str">
        <f t="shared" si="6"/>
        <v>/</v>
      </c>
      <c r="M27" s="60" t="str">
        <f t="shared" si="7"/>
        <v>/</v>
      </c>
    </row>
    <row r="28" spans="1:13" ht="42.75" customHeight="1">
      <c r="A28" s="22" t="s">
        <v>13</v>
      </c>
      <c r="B28" s="13"/>
      <c r="C28" s="220" t="s">
        <v>93</v>
      </c>
      <c r="D28" s="47">
        <f>COUNTIF($K$28:$K$33,C28)*3+COUNTIF($L$28:$M$33,C28)</f>
        <v>0</v>
      </c>
      <c r="E28" s="13"/>
      <c r="F28" s="48">
        <v>0.39583333333333331</v>
      </c>
      <c r="G28" s="49" t="str">
        <f t="shared" ref="G28:G33" si="8">$C$28</f>
        <v>ETTERBEEK</v>
      </c>
      <c r="H28" s="50"/>
      <c r="I28" s="51"/>
      <c r="J28" s="52" t="str">
        <f>$C$29</f>
        <v>JEMEPPE</v>
      </c>
      <c r="K28" s="135" t="str">
        <f t="shared" si="5"/>
        <v>/</v>
      </c>
      <c r="L28" s="54" t="str">
        <f t="shared" si="6"/>
        <v>/</v>
      </c>
      <c r="M28" s="54" t="str">
        <f t="shared" si="7"/>
        <v>/</v>
      </c>
    </row>
    <row r="29" spans="1:13" ht="42.75" customHeight="1">
      <c r="A29" s="24" t="str">
        <f>IF(OR(A27=1,A27=2,A27=3,A27=4),"SYNTHÉTIQUE","HERBE")</f>
        <v>HERBE</v>
      </c>
      <c r="B29" s="10"/>
      <c r="C29" s="221" t="s">
        <v>138</v>
      </c>
      <c r="D29" s="55">
        <f>COUNTIF($K$28:$K$33,C29)*3+COUNTIF($L$28:$M$33,C29)</f>
        <v>0</v>
      </c>
      <c r="E29" s="10"/>
      <c r="F29" s="56">
        <f>F28+$A$4+$A$6</f>
        <v>0.41666666666666663</v>
      </c>
      <c r="G29" s="57" t="str">
        <f>$C$30</f>
        <v>FC SAINT JOSSE</v>
      </c>
      <c r="H29" s="50"/>
      <c r="I29" s="51"/>
      <c r="J29" s="58" t="str">
        <f>$C$31</f>
        <v>LASNE-OHAIN</v>
      </c>
      <c r="K29" s="136" t="str">
        <f t="shared" si="5"/>
        <v>/</v>
      </c>
      <c r="L29" s="60" t="str">
        <f t="shared" si="6"/>
        <v>/</v>
      </c>
      <c r="M29" s="60" t="str">
        <f t="shared" si="7"/>
        <v>/</v>
      </c>
    </row>
    <row r="30" spans="1:13" ht="42.75" customHeight="1">
      <c r="A30" s="26"/>
      <c r="B30" s="31"/>
      <c r="C30" s="221" t="s">
        <v>152</v>
      </c>
      <c r="D30" s="47">
        <f>COUNTIF($K$28:$K$33,C30)*3+COUNTIF($L$28:$M$33,C30)</f>
        <v>0</v>
      </c>
      <c r="E30" s="13"/>
      <c r="F30" s="48">
        <f>F29+$A$4+$A$6</f>
        <v>0.43749999999999994</v>
      </c>
      <c r="G30" s="49" t="str">
        <f>$C$29</f>
        <v>JEMEPPE</v>
      </c>
      <c r="H30" s="50"/>
      <c r="I30" s="51"/>
      <c r="J30" s="52" t="str">
        <f>$C$31</f>
        <v>LASNE-OHAIN</v>
      </c>
      <c r="K30" s="135" t="str">
        <f t="shared" si="5"/>
        <v>/</v>
      </c>
      <c r="L30" s="54" t="str">
        <f t="shared" si="6"/>
        <v>/</v>
      </c>
      <c r="M30" s="54" t="str">
        <f t="shared" si="7"/>
        <v>/</v>
      </c>
    </row>
    <row r="31" spans="1:13" ht="42.75" customHeight="1">
      <c r="A31" s="28"/>
      <c r="B31" s="16"/>
      <c r="C31" s="216" t="s">
        <v>143</v>
      </c>
      <c r="D31" s="55">
        <f>COUNTIF($K$28:$K$33,C31)*3+COUNTIF($L$28:$M$33,C31)</f>
        <v>0</v>
      </c>
      <c r="E31" s="10"/>
      <c r="F31" s="56">
        <f>F30+$A$4+$A$6</f>
        <v>0.45833333333333326</v>
      </c>
      <c r="G31" s="57" t="str">
        <f t="shared" si="8"/>
        <v>ETTERBEEK</v>
      </c>
      <c r="H31" s="50"/>
      <c r="I31" s="51"/>
      <c r="J31" s="58" t="str">
        <f>$C$30</f>
        <v>FC SAINT JOSSE</v>
      </c>
      <c r="K31" s="136" t="str">
        <f t="shared" si="5"/>
        <v>/</v>
      </c>
      <c r="L31" s="60" t="str">
        <f t="shared" si="6"/>
        <v>/</v>
      </c>
      <c r="M31" s="60" t="str">
        <f t="shared" si="7"/>
        <v>/</v>
      </c>
    </row>
    <row r="32" spans="1:13" ht="42.75" customHeight="1">
      <c r="A32" s="30"/>
      <c r="B32" s="30"/>
      <c r="C32" s="26"/>
      <c r="D32" s="26"/>
      <c r="E32" s="31"/>
      <c r="F32" s="48">
        <f>F31+$A$4+$A$6</f>
        <v>0.47916666666666657</v>
      </c>
      <c r="G32" s="49" t="str">
        <f>$C$29</f>
        <v>JEMEPPE</v>
      </c>
      <c r="H32" s="50"/>
      <c r="I32" s="51"/>
      <c r="J32" s="52" t="str">
        <f>$C$30</f>
        <v>FC SAINT JOSSE</v>
      </c>
      <c r="K32" s="135" t="str">
        <f t="shared" si="5"/>
        <v>/</v>
      </c>
      <c r="L32" s="54" t="str">
        <f t="shared" si="6"/>
        <v>/</v>
      </c>
      <c r="M32" s="54" t="str">
        <f t="shared" si="7"/>
        <v>/</v>
      </c>
    </row>
    <row r="33" spans="1:256" ht="42.75" customHeight="1">
      <c r="A33" s="28"/>
      <c r="B33" s="28"/>
      <c r="C33" s="28"/>
      <c r="D33" s="28"/>
      <c r="E33" s="16"/>
      <c r="F33" s="56">
        <f>F32+$A$4+$A$6</f>
        <v>0.49999999999999989</v>
      </c>
      <c r="G33" s="57" t="str">
        <f t="shared" si="8"/>
        <v>ETTERBEEK</v>
      </c>
      <c r="H33" s="50"/>
      <c r="I33" s="51"/>
      <c r="J33" s="58" t="str">
        <f>$C$31</f>
        <v>LASNE-OHAIN</v>
      </c>
      <c r="K33" s="92"/>
      <c r="L33" s="93"/>
      <c r="M33" s="93"/>
    </row>
    <row r="34" spans="1:256" ht="42.75" customHeight="1">
      <c r="A34" s="8"/>
      <c r="B34" s="30"/>
      <c r="C34" s="8"/>
      <c r="D34" s="8"/>
      <c r="E34" s="30"/>
      <c r="F34" s="61"/>
      <c r="G34" s="61"/>
      <c r="H34" s="61"/>
      <c r="I34" s="61"/>
      <c r="J34" s="61"/>
    </row>
    <row r="35" spans="1:256" ht="42.75" customHeight="1">
      <c r="A35" s="18" t="s">
        <v>12</v>
      </c>
      <c r="B35" s="10"/>
      <c r="C35" s="158" t="s">
        <v>26</v>
      </c>
      <c r="D35" s="159"/>
      <c r="E35" s="10"/>
      <c r="F35" s="158" t="str">
        <f>C35</f>
        <v>GROUPE D</v>
      </c>
      <c r="G35" s="160"/>
      <c r="H35" s="161"/>
      <c r="I35" s="160"/>
      <c r="J35" s="162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</row>
    <row r="36" spans="1:256" ht="42.75" customHeight="1">
      <c r="A36" s="20">
        <v>6</v>
      </c>
      <c r="B36" s="13"/>
      <c r="C36" s="132" t="s">
        <v>11</v>
      </c>
      <c r="D36" s="132" t="s">
        <v>18</v>
      </c>
      <c r="E36" s="13"/>
      <c r="F36" s="132" t="s">
        <v>19</v>
      </c>
      <c r="G36" s="46" t="s">
        <v>20</v>
      </c>
      <c r="H36" s="277" t="s">
        <v>21</v>
      </c>
      <c r="I36" s="278"/>
      <c r="J36" s="46" t="s">
        <v>22</v>
      </c>
    </row>
    <row r="37" spans="1:256" ht="42.75" customHeight="1">
      <c r="A37" s="22" t="s">
        <v>13</v>
      </c>
      <c r="B37" s="10"/>
      <c r="C37" s="156" t="s">
        <v>147</v>
      </c>
      <c r="D37" s="169">
        <v>0</v>
      </c>
      <c r="E37" s="10"/>
      <c r="F37" s="56">
        <v>0.39583333333333331</v>
      </c>
      <c r="G37" s="57" t="str">
        <f t="shared" ref="G37:G42" si="9">$C$37</f>
        <v xml:space="preserve">FERNELMONT </v>
      </c>
      <c r="H37" s="50"/>
      <c r="I37" s="51"/>
      <c r="J37" s="58" t="str">
        <f>$C$38</f>
        <v>FLEURUS</v>
      </c>
    </row>
    <row r="38" spans="1:256" ht="42.75" customHeight="1">
      <c r="A38" s="63" t="str">
        <f>IF(OR(A36=1,A36=2,A36=3,A36=4),"SYNTHÉTIQUE","HERBE")</f>
        <v>HERBE</v>
      </c>
      <c r="B38" s="13"/>
      <c r="C38" s="154" t="s">
        <v>148</v>
      </c>
      <c r="D38" s="170">
        <v>0</v>
      </c>
      <c r="E38" s="13"/>
      <c r="F38" s="48">
        <f>F37+$A$4+$A$6</f>
        <v>0.41666666666666663</v>
      </c>
      <c r="G38" s="49" t="str">
        <f>$C$39</f>
        <v>EMINES</v>
      </c>
      <c r="H38" s="50"/>
      <c r="I38" s="51"/>
      <c r="J38" s="52" t="str">
        <f>$C$40</f>
        <v>JUMET</v>
      </c>
    </row>
    <row r="39" spans="1:256" ht="42.75" customHeight="1">
      <c r="A39" s="64"/>
      <c r="B39" s="16"/>
      <c r="C39" s="154" t="s">
        <v>90</v>
      </c>
      <c r="D39" s="171">
        <v>0</v>
      </c>
      <c r="E39" s="10"/>
      <c r="F39" s="56">
        <f>F38+$A$4+$A$6</f>
        <v>0.43749999999999994</v>
      </c>
      <c r="G39" s="57" t="str">
        <f>$C$38</f>
        <v>FLEURUS</v>
      </c>
      <c r="H39" s="50"/>
      <c r="I39" s="51"/>
      <c r="J39" s="58" t="str">
        <f>$C$40</f>
        <v>JUMET</v>
      </c>
    </row>
    <row r="40" spans="1:256" ht="42.75" customHeight="1">
      <c r="A40" s="30"/>
      <c r="B40" s="31"/>
      <c r="C40" s="155" t="s">
        <v>88</v>
      </c>
      <c r="D40" s="172">
        <v>0</v>
      </c>
      <c r="E40" s="13"/>
      <c r="F40" s="48">
        <f>F39+$A$4+$A$6</f>
        <v>0.45833333333333326</v>
      </c>
      <c r="G40" s="49" t="str">
        <f t="shared" si="9"/>
        <v xml:space="preserve">FERNELMONT </v>
      </c>
      <c r="H40" s="50"/>
      <c r="I40" s="51"/>
      <c r="J40" s="52" t="str">
        <f>$C$39</f>
        <v>EMINES</v>
      </c>
    </row>
    <row r="41" spans="1:256" ht="42.75" customHeight="1">
      <c r="A41" s="28"/>
      <c r="B41" s="28"/>
      <c r="C41" s="64"/>
      <c r="D41" s="64"/>
      <c r="E41" s="16"/>
      <c r="F41" s="56">
        <f>F40+$A$4+$A$6</f>
        <v>0.47916666666666657</v>
      </c>
      <c r="G41" s="57" t="str">
        <f>$C$38</f>
        <v>FLEURUS</v>
      </c>
      <c r="H41" s="50"/>
      <c r="I41" s="51"/>
      <c r="J41" s="58" t="str">
        <f>$C$39</f>
        <v>EMINES</v>
      </c>
    </row>
    <row r="42" spans="1:256" ht="42.75" customHeight="1">
      <c r="A42" s="30"/>
      <c r="B42" s="30"/>
      <c r="C42" s="30"/>
      <c r="D42" s="30"/>
      <c r="E42" s="31"/>
      <c r="F42" s="48">
        <f>F41+$A$4+$A$6</f>
        <v>0.49999999999999989</v>
      </c>
      <c r="G42" s="49" t="str">
        <f t="shared" si="9"/>
        <v xml:space="preserve">FERNELMONT </v>
      </c>
      <c r="H42" s="50"/>
      <c r="I42" s="51"/>
      <c r="J42" s="52" t="str">
        <f>$C$40</f>
        <v>JUMET</v>
      </c>
    </row>
  </sheetData>
  <mergeCells count="12">
    <mergeCell ref="H36:I36"/>
    <mergeCell ref="C17:D17"/>
    <mergeCell ref="F17:J17"/>
    <mergeCell ref="H18:I18"/>
    <mergeCell ref="C26:D26"/>
    <mergeCell ref="F26:J26"/>
    <mergeCell ref="H27:I27"/>
    <mergeCell ref="A1:A2"/>
    <mergeCell ref="C1:E1"/>
    <mergeCell ref="H9:I9"/>
    <mergeCell ref="F8:J8"/>
    <mergeCell ref="C8:D8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topLeftCell="A37" workbookViewId="0">
      <selection activeCell="A32" sqref="A32"/>
    </sheetView>
  </sheetViews>
  <sheetFormatPr baseColWidth="10" defaultColWidth="12.19921875" defaultRowHeight="18" customHeight="1"/>
  <cols>
    <col min="1" max="1" width="19.19921875" style="94" customWidth="1"/>
    <col min="2" max="2" width="6.09765625" style="94" customWidth="1"/>
    <col min="3" max="3" width="19.19921875" style="94" customWidth="1"/>
    <col min="4" max="4" width="7" style="94" customWidth="1"/>
    <col min="5" max="5" width="6.59765625" style="94" customWidth="1"/>
    <col min="6" max="7" width="19.19921875" style="94" customWidth="1"/>
    <col min="8" max="9" width="6.19921875" style="94" customWidth="1"/>
    <col min="10" max="10" width="19.19921875" style="94" customWidth="1"/>
    <col min="11" max="13" width="19.19921875" style="94" hidden="1" customWidth="1"/>
    <col min="14" max="256" width="12.19921875" style="94" customWidth="1"/>
  </cols>
  <sheetData>
    <row r="1" spans="1:13" ht="42.75" customHeight="1">
      <c r="A1" s="267" t="s">
        <v>5</v>
      </c>
      <c r="B1" s="5"/>
      <c r="C1" s="281">
        <f>'ÉQUIPES_PARTICIPANTS - Tableau '!F2</f>
        <v>42141</v>
      </c>
      <c r="D1" s="282"/>
      <c r="E1" s="283"/>
      <c r="F1" s="28"/>
      <c r="G1" s="28"/>
      <c r="H1" s="28"/>
      <c r="I1" s="28"/>
      <c r="J1" s="28"/>
      <c r="K1" s="28"/>
      <c r="L1" s="28"/>
      <c r="M1" s="37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1.7361111111111112E-2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1</v>
      </c>
      <c r="B9" s="21"/>
      <c r="C9" s="132" t="s">
        <v>11</v>
      </c>
      <c r="D9" s="132" t="s">
        <v>18</v>
      </c>
      <c r="E9" s="10"/>
      <c r="F9" s="13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220" t="s">
        <v>161</v>
      </c>
      <c r="D10" s="47">
        <f>COUNTIF($K$10:$K$15,C10)*3+COUNTIF($L$10:$M$15,C10)</f>
        <v>0</v>
      </c>
      <c r="E10" s="13"/>
      <c r="F10" s="48">
        <v>0.54166666666666663</v>
      </c>
      <c r="G10" s="49" t="str">
        <f t="shared" ref="G10:G15" si="0">$C$10</f>
        <v>ORP2</v>
      </c>
      <c r="H10" s="50"/>
      <c r="I10" s="51"/>
      <c r="J10" s="52" t="str">
        <f>$C$11</f>
        <v>EMINES</v>
      </c>
      <c r="K10" s="135" t="str">
        <f t="shared" ref="K10:K19" si="1">IF(AND($H10=$I10,AND(NOT(ISBLANK($I10)),NOT(ISBLANK($I10)))),"ÉGALITÉ",IF($H10&lt;$I10,$J10,IF($H10&gt;$I10,$G10,"/")))</f>
        <v>/</v>
      </c>
      <c r="L10" s="54" t="str">
        <f t="shared" ref="L10:L19" si="2">IF($K10="ÉGALITÉ",$G10,"/")</f>
        <v>/</v>
      </c>
      <c r="M10" s="54" t="str">
        <f t="shared" ref="M10:M19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221" t="s">
        <v>90</v>
      </c>
      <c r="D11" s="55">
        <f>COUNTIF($K$10:$K$15,C11)*3+COUNTIF($L$10:$M$15,C11)</f>
        <v>0</v>
      </c>
      <c r="E11" s="10"/>
      <c r="F11" s="56">
        <f>F10+$A$4+$A$6</f>
        <v>0.5625</v>
      </c>
      <c r="G11" s="57" t="str">
        <f>$C$12</f>
        <v>RAS  CATHER</v>
      </c>
      <c r="H11" s="50"/>
      <c r="I11" s="51"/>
      <c r="J11" s="58" t="str">
        <f>$C$13</f>
        <v>LEUZE</v>
      </c>
      <c r="K11" s="136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221" t="s">
        <v>186</v>
      </c>
      <c r="D12" s="47">
        <f>COUNTIF($K$10:$K$15,C12)*3+COUNTIF($L$10:$M$15,C12)</f>
        <v>0</v>
      </c>
      <c r="E12" s="13"/>
      <c r="F12" s="48">
        <f>F11+$A$4+$A$6</f>
        <v>0.58333333333333337</v>
      </c>
      <c r="G12" s="49" t="str">
        <f>$C$11</f>
        <v>EMINES</v>
      </c>
      <c r="H12" s="50"/>
      <c r="I12" s="51"/>
      <c r="J12" s="52" t="str">
        <f>$C$13</f>
        <v>LEUZE</v>
      </c>
      <c r="K12" s="135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216" t="s">
        <v>95</v>
      </c>
      <c r="D13" s="55">
        <f>COUNTIF($K$10:$K$15,C13)*3+COUNTIF($L$10:$M$15,C13)</f>
        <v>0</v>
      </c>
      <c r="E13" s="10"/>
      <c r="F13" s="56">
        <f>F12+$A$4+$A$6</f>
        <v>0.60416666666666674</v>
      </c>
      <c r="G13" s="57" t="str">
        <f t="shared" si="0"/>
        <v>ORP2</v>
      </c>
      <c r="H13" s="50"/>
      <c r="I13" s="51"/>
      <c r="J13" s="58" t="str">
        <f>$C$12</f>
        <v>RAS  CATHER</v>
      </c>
      <c r="K13" s="136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0"/>
      <c r="C14" s="26"/>
      <c r="D14" s="26"/>
      <c r="E14" s="31"/>
      <c r="F14" s="48">
        <f>F13+$A$4+$A$6</f>
        <v>0.62500000000000011</v>
      </c>
      <c r="G14" s="49" t="str">
        <f>$C$11</f>
        <v>EMINES</v>
      </c>
      <c r="H14" s="50"/>
      <c r="I14" s="51"/>
      <c r="J14" s="52" t="str">
        <f>$C$12</f>
        <v>RAS  CATHER</v>
      </c>
      <c r="K14" s="135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28"/>
      <c r="C15" s="28"/>
      <c r="D15" s="28"/>
      <c r="E15" s="16"/>
      <c r="F15" s="56">
        <f>F14+$A$4+$A$6</f>
        <v>0.64583333333333348</v>
      </c>
      <c r="G15" s="57" t="str">
        <f t="shared" si="0"/>
        <v>ORP2</v>
      </c>
      <c r="H15" s="50"/>
      <c r="I15" s="51"/>
      <c r="J15" s="58" t="str">
        <f>$C$13</f>
        <v>LEUZE</v>
      </c>
      <c r="K15" s="136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8"/>
      <c r="B16" s="30"/>
      <c r="C16" s="8"/>
      <c r="D16" s="8"/>
      <c r="E16" s="30"/>
      <c r="F16" s="61"/>
      <c r="G16" s="61"/>
      <c r="H16" s="61"/>
      <c r="I16" s="61"/>
      <c r="J16" s="61"/>
      <c r="K16" s="135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3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  <c r="K17" s="136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3" ht="42.75" customHeight="1">
      <c r="A18" s="20">
        <v>2</v>
      </c>
      <c r="B18" s="13"/>
      <c r="C18" s="132" t="s">
        <v>11</v>
      </c>
      <c r="D18" s="132" t="s">
        <v>18</v>
      </c>
      <c r="E18" s="13"/>
      <c r="F18" s="132" t="s">
        <v>19</v>
      </c>
      <c r="G18" s="46" t="s">
        <v>20</v>
      </c>
      <c r="H18" s="277" t="s">
        <v>21</v>
      </c>
      <c r="I18" s="278"/>
      <c r="J18" s="46" t="s">
        <v>22</v>
      </c>
      <c r="K18" s="135" t="str">
        <f t="shared" si="1"/>
        <v>ÉQUIPE 1</v>
      </c>
      <c r="L18" s="54" t="str">
        <f t="shared" si="2"/>
        <v>/</v>
      </c>
      <c r="M18" s="54" t="str">
        <f t="shared" si="3"/>
        <v>/</v>
      </c>
    </row>
    <row r="19" spans="1:13" ht="42.75" customHeight="1">
      <c r="A19" s="22" t="s">
        <v>13</v>
      </c>
      <c r="B19" s="10"/>
      <c r="C19" s="220" t="s">
        <v>32</v>
      </c>
      <c r="D19" s="55">
        <f>COUNTIF($K$19:$K$24,C19)*3+COUNTIF($L$19:$M$24,C19)</f>
        <v>0</v>
      </c>
      <c r="E19" s="10"/>
      <c r="F19" s="56">
        <v>0.54166666666666663</v>
      </c>
      <c r="G19" s="57" t="str">
        <f t="shared" ref="G19:G24" si="4">$C$19</f>
        <v>WASSEIGES</v>
      </c>
      <c r="H19" s="50"/>
      <c r="I19" s="51"/>
      <c r="J19" s="58" t="str">
        <f>$C$20</f>
        <v>STOCKEL</v>
      </c>
      <c r="K19" s="136" t="str">
        <f t="shared" si="1"/>
        <v>/</v>
      </c>
      <c r="L19" s="60" t="str">
        <f t="shared" si="2"/>
        <v>/</v>
      </c>
      <c r="M19" s="60" t="str">
        <f t="shared" si="3"/>
        <v>/</v>
      </c>
    </row>
    <row r="20" spans="1:13" ht="42.75" customHeight="1">
      <c r="A20" s="63" t="str">
        <f>IF(OR(A18=1,A18=2,A18=3,A18=4),"SYNTHÉTIQUE","HERBE")</f>
        <v>SYNTHÉTIQUE</v>
      </c>
      <c r="B20" s="13"/>
      <c r="C20" s="221" t="s">
        <v>117</v>
      </c>
      <c r="D20" s="47">
        <f>COUNTIF($K$19:$K$24,C20)*3+COUNTIF($L$19:$M$24,C20)</f>
        <v>0</v>
      </c>
      <c r="E20" s="13"/>
      <c r="F20" s="48">
        <f>F19+$A$4+$A$6</f>
        <v>0.5625</v>
      </c>
      <c r="G20" s="49" t="str">
        <f>$C$21</f>
        <v>BOITSFORT</v>
      </c>
      <c r="H20" s="50"/>
      <c r="I20" s="51"/>
      <c r="J20" s="52" t="str">
        <f>$C$22</f>
        <v>TIRLEMONT</v>
      </c>
      <c r="K20" s="89"/>
      <c r="L20" s="89"/>
      <c r="M20" s="89"/>
    </row>
    <row r="21" spans="1:13" ht="42.75" customHeight="1">
      <c r="A21" s="64"/>
      <c r="B21" s="16"/>
      <c r="C21" s="221" t="s">
        <v>85</v>
      </c>
      <c r="D21" s="55">
        <f>COUNTIF($K$19:$K$24,C21)*3+COUNTIF($L$19:$M$24,C21)</f>
        <v>0</v>
      </c>
      <c r="E21" s="10"/>
      <c r="F21" s="56">
        <f>F20+$A$4+$A$6</f>
        <v>0.58333333333333337</v>
      </c>
      <c r="G21" s="57" t="str">
        <f>$C$20</f>
        <v>STOCKEL</v>
      </c>
      <c r="H21" s="50"/>
      <c r="I21" s="51"/>
      <c r="J21" s="58" t="str">
        <f>$C$22</f>
        <v>TIRLEMONT</v>
      </c>
      <c r="K21" s="133"/>
      <c r="L21" s="44"/>
      <c r="M21" s="44"/>
    </row>
    <row r="22" spans="1:13" ht="42.75" customHeight="1">
      <c r="A22" s="30"/>
      <c r="B22" s="31"/>
      <c r="C22" s="216" t="s">
        <v>112</v>
      </c>
      <c r="D22" s="47">
        <f>COUNTIF($K$19:$K$24,C22)*3+COUNTIF($L$19:$M$24,C22)</f>
        <v>0</v>
      </c>
      <c r="E22" s="13"/>
      <c r="F22" s="48">
        <f>F21+$A$4+$A$6</f>
        <v>0.60416666666666674</v>
      </c>
      <c r="G22" s="49" t="str">
        <f t="shared" si="4"/>
        <v>WASSEIGES</v>
      </c>
      <c r="H22" s="50"/>
      <c r="I22" s="51"/>
      <c r="J22" s="52" t="str">
        <f>$C$21</f>
        <v>BOITSFORT</v>
      </c>
      <c r="K22" s="134" t="s">
        <v>23</v>
      </c>
      <c r="L22" s="44"/>
      <c r="M22" s="44"/>
    </row>
    <row r="23" spans="1:13" ht="42.75" customHeight="1">
      <c r="A23" s="28"/>
      <c r="B23" s="28"/>
      <c r="C23" s="64"/>
      <c r="D23" s="64"/>
      <c r="E23" s="16"/>
      <c r="F23" s="56">
        <f>F22+$A$4+$A$6</f>
        <v>0.62500000000000011</v>
      </c>
      <c r="G23" s="57" t="str">
        <f>$C$20</f>
        <v>STOCKEL</v>
      </c>
      <c r="H23" s="50"/>
      <c r="I23" s="51"/>
      <c r="J23" s="58" t="str">
        <f>$C$21</f>
        <v>BOITSFORT</v>
      </c>
      <c r="K23" s="136" t="str">
        <f t="shared" ref="K23:K32" si="5">IF(AND($H23=$I23,AND(NOT(ISBLANK($I23)),NOT(ISBLANK($I23)))),"ÉGALITÉ",IF($H23&lt;$I23,$J23,IF($H23&gt;$I23,$G23,"/")))</f>
        <v>/</v>
      </c>
      <c r="L23" s="60" t="str">
        <f t="shared" ref="L23:L32" si="6">IF($K23="ÉGALITÉ",$G23,"/")</f>
        <v>/</v>
      </c>
      <c r="M23" s="60" t="str">
        <f t="shared" ref="M23:M32" si="7">IF($K23="ÉGALITÉ",$J23,"/")</f>
        <v>/</v>
      </c>
    </row>
    <row r="24" spans="1:13" ht="42.75" customHeight="1">
      <c r="A24" s="30"/>
      <c r="B24" s="30"/>
      <c r="C24" s="30"/>
      <c r="D24" s="30"/>
      <c r="E24" s="31"/>
      <c r="F24" s="48">
        <f>F23+$A$4+$A$6</f>
        <v>0.64583333333333348</v>
      </c>
      <c r="G24" s="49" t="str">
        <f t="shared" si="4"/>
        <v>WASSEIGES</v>
      </c>
      <c r="H24" s="50"/>
      <c r="I24" s="51"/>
      <c r="J24" s="52" t="str">
        <f>$C$22</f>
        <v>TIRLEMONT</v>
      </c>
      <c r="K24" s="135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>
      <c r="A25" s="42"/>
      <c r="B25" s="28"/>
      <c r="C25" s="42"/>
      <c r="D25" s="42"/>
      <c r="E25" s="28"/>
      <c r="F25" s="15"/>
      <c r="G25" s="15"/>
      <c r="H25" s="15"/>
      <c r="I25" s="15"/>
      <c r="J25" s="15"/>
      <c r="K25" s="136" t="str">
        <f t="shared" si="5"/>
        <v>/</v>
      </c>
      <c r="L25" s="60" t="str">
        <f t="shared" si="6"/>
        <v>/</v>
      </c>
      <c r="M25" s="60" t="str">
        <f t="shared" si="7"/>
        <v>/</v>
      </c>
    </row>
    <row r="26" spans="1:13" ht="42.75" customHeight="1">
      <c r="A26" s="18" t="s">
        <v>12</v>
      </c>
      <c r="B26" s="13"/>
      <c r="C26" s="272" t="s">
        <v>25</v>
      </c>
      <c r="D26" s="273"/>
      <c r="E26" s="13"/>
      <c r="F26" s="272" t="str">
        <f>C26</f>
        <v>GROUPE C</v>
      </c>
      <c r="G26" s="276"/>
      <c r="H26" s="272"/>
      <c r="I26" s="276"/>
      <c r="J26" s="272"/>
      <c r="K26" s="135" t="str">
        <f t="shared" si="5"/>
        <v>/</v>
      </c>
      <c r="L26" s="54" t="str">
        <f t="shared" si="6"/>
        <v>/</v>
      </c>
      <c r="M26" s="54" t="str">
        <f t="shared" si="7"/>
        <v>/</v>
      </c>
    </row>
    <row r="27" spans="1:13" ht="42.75" customHeight="1">
      <c r="A27" s="20">
        <v>5</v>
      </c>
      <c r="B27" s="10"/>
      <c r="C27" s="132" t="s">
        <v>11</v>
      </c>
      <c r="D27" s="132" t="s">
        <v>18</v>
      </c>
      <c r="E27" s="10"/>
      <c r="F27" s="132" t="s">
        <v>19</v>
      </c>
      <c r="G27" s="46" t="s">
        <v>20</v>
      </c>
      <c r="H27" s="277" t="s">
        <v>21</v>
      </c>
      <c r="I27" s="278"/>
      <c r="J27" s="46" t="s">
        <v>22</v>
      </c>
      <c r="K27" s="136" t="str">
        <f t="shared" si="5"/>
        <v>ÉQUIPE 1</v>
      </c>
      <c r="L27" s="60" t="str">
        <f t="shared" si="6"/>
        <v>/</v>
      </c>
      <c r="M27" s="60" t="str">
        <f t="shared" si="7"/>
        <v>/</v>
      </c>
    </row>
    <row r="28" spans="1:13" ht="42.75" customHeight="1">
      <c r="A28" s="22" t="s">
        <v>13</v>
      </c>
      <c r="B28" s="13"/>
      <c r="C28" s="220" t="s">
        <v>134</v>
      </c>
      <c r="D28" s="47">
        <f>COUNTIF($K$28:$K$33,C28)*3+COUNTIF($L$28:$M$33,C28)</f>
        <v>0</v>
      </c>
      <c r="E28" s="13"/>
      <c r="F28" s="48">
        <v>0.54166666666666663</v>
      </c>
      <c r="G28" s="49" t="str">
        <f t="shared" ref="G28:G33" si="8">$C$28</f>
        <v>FRANCORCHAMPS -STER</v>
      </c>
      <c r="H28" s="50"/>
      <c r="I28" s="51"/>
      <c r="J28" s="52" t="str">
        <f>$C$29</f>
        <v>HUPPAYE</v>
      </c>
      <c r="K28" s="135" t="str">
        <f t="shared" si="5"/>
        <v>/</v>
      </c>
      <c r="L28" s="54" t="str">
        <f t="shared" si="6"/>
        <v>/</v>
      </c>
      <c r="M28" s="54" t="str">
        <f t="shared" si="7"/>
        <v>/</v>
      </c>
    </row>
    <row r="29" spans="1:13" ht="42.75" customHeight="1">
      <c r="A29" s="24" t="str">
        <f>IF(OR(A27=1,A27=2,A27=3,A27=4),"SYNTHÉTIQUE","HERBE")</f>
        <v>HERBE</v>
      </c>
      <c r="B29" s="10"/>
      <c r="C29" s="221" t="s">
        <v>139</v>
      </c>
      <c r="D29" s="55">
        <f>COUNTIF($K$28:$K$33,C29)*3+COUNTIF($L$28:$M$33,C29)</f>
        <v>0</v>
      </c>
      <c r="E29" s="10"/>
      <c r="F29" s="56">
        <f>F28+$A$4+$A$6</f>
        <v>0.5625</v>
      </c>
      <c r="G29" s="57" t="str">
        <f>$C$30</f>
        <v>RAS  ANTHONY</v>
      </c>
      <c r="H29" s="50"/>
      <c r="I29" s="51"/>
      <c r="J29" s="58" t="str">
        <f>$C$31</f>
        <v>FLAWINNE</v>
      </c>
      <c r="K29" s="136" t="str">
        <f t="shared" si="5"/>
        <v>/</v>
      </c>
      <c r="L29" s="60" t="str">
        <f t="shared" si="6"/>
        <v>/</v>
      </c>
      <c r="M29" s="60" t="str">
        <f t="shared" si="7"/>
        <v>/</v>
      </c>
    </row>
    <row r="30" spans="1:13" ht="42.75" customHeight="1">
      <c r="A30" s="26"/>
      <c r="B30" s="31"/>
      <c r="C30" s="221" t="s">
        <v>187</v>
      </c>
      <c r="D30" s="47">
        <f>COUNTIF($K$28:$K$33,C30)*3+COUNTIF($L$28:$M$33,C30)</f>
        <v>0</v>
      </c>
      <c r="E30" s="13"/>
      <c r="F30" s="48">
        <f>F29+$A$4+$A$6</f>
        <v>0.58333333333333337</v>
      </c>
      <c r="G30" s="49" t="str">
        <f>$C$29</f>
        <v>HUPPAYE</v>
      </c>
      <c r="H30" s="50"/>
      <c r="I30" s="51"/>
      <c r="J30" s="52" t="str">
        <f>$C$31</f>
        <v>FLAWINNE</v>
      </c>
      <c r="K30" s="135" t="str">
        <f t="shared" si="5"/>
        <v>/</v>
      </c>
      <c r="L30" s="54" t="str">
        <f t="shared" si="6"/>
        <v>/</v>
      </c>
      <c r="M30" s="54" t="str">
        <f t="shared" si="7"/>
        <v>/</v>
      </c>
    </row>
    <row r="31" spans="1:13" ht="42.75" customHeight="1">
      <c r="A31" s="28"/>
      <c r="B31" s="16"/>
      <c r="C31" s="216" t="s">
        <v>128</v>
      </c>
      <c r="D31" s="55">
        <f>COUNTIF($K$28:$K$33,C31)*3+COUNTIF($L$28:$M$33,C31)</f>
        <v>0</v>
      </c>
      <c r="E31" s="10"/>
      <c r="F31" s="56">
        <f>F30+$A$4+$A$6</f>
        <v>0.60416666666666674</v>
      </c>
      <c r="G31" s="57" t="str">
        <f t="shared" si="8"/>
        <v>FRANCORCHAMPS -STER</v>
      </c>
      <c r="H31" s="50"/>
      <c r="I31" s="51"/>
      <c r="J31" s="58" t="str">
        <f>$C$30</f>
        <v>RAS  ANTHONY</v>
      </c>
      <c r="K31" s="136" t="str">
        <f t="shared" si="5"/>
        <v>/</v>
      </c>
      <c r="L31" s="60" t="str">
        <f t="shared" si="6"/>
        <v>/</v>
      </c>
      <c r="M31" s="60" t="str">
        <f t="shared" si="7"/>
        <v>/</v>
      </c>
    </row>
    <row r="32" spans="1:13" ht="42.75" customHeight="1">
      <c r="A32" s="30"/>
      <c r="B32" s="30"/>
      <c r="C32" s="26"/>
      <c r="D32" s="26"/>
      <c r="E32" s="31"/>
      <c r="F32" s="48">
        <f>F31+$A$4+$A$6</f>
        <v>0.62500000000000011</v>
      </c>
      <c r="G32" s="49" t="str">
        <f>$C$29</f>
        <v>HUPPAYE</v>
      </c>
      <c r="H32" s="50"/>
      <c r="I32" s="51"/>
      <c r="J32" s="52" t="str">
        <f>$C$30</f>
        <v>RAS  ANTHONY</v>
      </c>
      <c r="K32" s="135" t="str">
        <f t="shared" si="5"/>
        <v>/</v>
      </c>
      <c r="L32" s="54" t="str">
        <f t="shared" si="6"/>
        <v>/</v>
      </c>
      <c r="M32" s="54" t="str">
        <f t="shared" si="7"/>
        <v>/</v>
      </c>
    </row>
    <row r="33" spans="1:13" ht="42.75" customHeight="1">
      <c r="A33" s="28"/>
      <c r="B33" s="28"/>
      <c r="C33" s="28"/>
      <c r="D33" s="28"/>
      <c r="E33" s="16"/>
      <c r="F33" s="56">
        <f>F32+$A$4+$A$6</f>
        <v>0.64583333333333348</v>
      </c>
      <c r="G33" s="57" t="str">
        <f t="shared" si="8"/>
        <v>FRANCORCHAMPS -STER</v>
      </c>
      <c r="H33" s="50"/>
      <c r="I33" s="51"/>
      <c r="J33" s="58" t="str">
        <f>$C$31</f>
        <v>FLAWINNE</v>
      </c>
      <c r="K33" s="92"/>
      <c r="L33" s="93"/>
      <c r="M33" s="93"/>
    </row>
    <row r="34" spans="1:13" ht="18" customHeight="1">
      <c r="A34" s="8"/>
      <c r="B34" s="30"/>
      <c r="C34" s="8"/>
      <c r="D34" s="8"/>
      <c r="E34" s="30"/>
      <c r="F34" s="61"/>
      <c r="G34" s="61"/>
      <c r="H34" s="61"/>
      <c r="I34" s="61"/>
      <c r="J34" s="61"/>
    </row>
    <row r="35" spans="1:13" ht="42.75" customHeight="1">
      <c r="A35" s="18" t="s">
        <v>12</v>
      </c>
      <c r="B35" s="10"/>
      <c r="C35" s="158" t="s">
        <v>26</v>
      </c>
      <c r="D35" s="159"/>
      <c r="E35" s="10"/>
      <c r="F35" s="158" t="str">
        <f>C35</f>
        <v>GROUPE D</v>
      </c>
      <c r="G35" s="160"/>
      <c r="H35" s="161"/>
      <c r="I35" s="160"/>
      <c r="J35" s="162"/>
    </row>
    <row r="36" spans="1:13" ht="42.75" customHeight="1">
      <c r="A36" s="20">
        <v>6</v>
      </c>
      <c r="B36" s="13"/>
      <c r="C36" s="132" t="s">
        <v>11</v>
      </c>
      <c r="D36" s="132" t="s">
        <v>18</v>
      </c>
      <c r="E36" s="13"/>
      <c r="F36" s="132" t="s">
        <v>19</v>
      </c>
      <c r="G36" s="46" t="s">
        <v>20</v>
      </c>
      <c r="H36" s="277" t="s">
        <v>21</v>
      </c>
      <c r="I36" s="278"/>
      <c r="J36" s="46" t="s">
        <v>22</v>
      </c>
    </row>
    <row r="37" spans="1:13" ht="42.75" customHeight="1">
      <c r="A37" s="22" t="s">
        <v>13</v>
      </c>
      <c r="B37" s="10"/>
      <c r="C37" s="240" t="s">
        <v>127</v>
      </c>
      <c r="D37" s="169">
        <v>0</v>
      </c>
      <c r="E37" s="10"/>
      <c r="F37" s="56">
        <v>0.54166666666666663</v>
      </c>
      <c r="G37" s="57" t="str">
        <f t="shared" ref="G37:G42" si="9">$C$37</f>
        <v>WEZEMBEEK</v>
      </c>
      <c r="H37" s="50"/>
      <c r="I37" s="51"/>
      <c r="J37" s="58" t="str">
        <f>$C$38</f>
        <v>JUMET</v>
      </c>
    </row>
    <row r="38" spans="1:13" ht="42.75" customHeight="1">
      <c r="A38" s="63" t="str">
        <f>IF(OR(A36=1,A36=2,A36=3,A36=4),"SYNTHÉTIQUE","HERBE")</f>
        <v>HERBE</v>
      </c>
      <c r="B38" s="13"/>
      <c r="C38" s="238" t="s">
        <v>88</v>
      </c>
      <c r="D38" s="170">
        <v>0</v>
      </c>
      <c r="E38" s="13"/>
      <c r="F38" s="48">
        <f>F37+$A$4+$A$6</f>
        <v>0.5625</v>
      </c>
      <c r="G38" s="49" t="str">
        <f>$C$39</f>
        <v>ORP1</v>
      </c>
      <c r="H38" s="50"/>
      <c r="I38" s="51"/>
      <c r="J38" s="52" t="str">
        <f>$C$40</f>
        <v>RAS 1 DAVID</v>
      </c>
    </row>
    <row r="39" spans="1:13" ht="42.75" customHeight="1">
      <c r="A39" s="64"/>
      <c r="B39" s="16"/>
      <c r="C39" s="238" t="s">
        <v>160</v>
      </c>
      <c r="D39" s="171">
        <v>0</v>
      </c>
      <c r="E39" s="10"/>
      <c r="F39" s="56">
        <f>F38+$A$4+$A$6</f>
        <v>0.58333333333333337</v>
      </c>
      <c r="G39" s="57" t="str">
        <f>$C$38</f>
        <v>JUMET</v>
      </c>
      <c r="H39" s="50"/>
      <c r="I39" s="51"/>
      <c r="J39" s="58" t="str">
        <f>$C$40</f>
        <v>RAS 1 DAVID</v>
      </c>
    </row>
    <row r="40" spans="1:13" ht="42.75" customHeight="1">
      <c r="A40" s="30"/>
      <c r="B40" s="31"/>
      <c r="C40" s="247" t="s">
        <v>169</v>
      </c>
      <c r="D40" s="172">
        <v>0</v>
      </c>
      <c r="E40" s="13"/>
      <c r="F40" s="48">
        <f>F39+$A$4+$A$6</f>
        <v>0.60416666666666674</v>
      </c>
      <c r="G40" s="49" t="str">
        <f t="shared" si="9"/>
        <v>WEZEMBEEK</v>
      </c>
      <c r="H40" s="50"/>
      <c r="I40" s="51"/>
      <c r="J40" s="52" t="str">
        <f>$C$39</f>
        <v>ORP1</v>
      </c>
    </row>
    <row r="41" spans="1:13" ht="42.75" customHeight="1">
      <c r="A41" s="28"/>
      <c r="B41" s="28"/>
      <c r="C41" s="64"/>
      <c r="D41" s="64"/>
      <c r="E41" s="16"/>
      <c r="F41" s="56">
        <f>F40+$A$4+$A$6</f>
        <v>0.62500000000000011</v>
      </c>
      <c r="G41" s="57" t="str">
        <f>$C$38</f>
        <v>JUMET</v>
      </c>
      <c r="H41" s="50"/>
      <c r="I41" s="51"/>
      <c r="J41" s="58" t="str">
        <f>$C$39</f>
        <v>ORP1</v>
      </c>
    </row>
    <row r="42" spans="1:13" ht="42.75" customHeight="1">
      <c r="A42" s="30"/>
      <c r="B42" s="30"/>
      <c r="C42" s="30"/>
      <c r="D42" s="30"/>
      <c r="E42" s="31"/>
      <c r="F42" s="48">
        <f>F41+$A$4+$A$6</f>
        <v>0.64583333333333348</v>
      </c>
      <c r="G42" s="49" t="str">
        <f t="shared" si="9"/>
        <v>WEZEMBEEK</v>
      </c>
      <c r="H42" s="50"/>
      <c r="I42" s="51"/>
      <c r="J42" s="52" t="str">
        <f>$C$40</f>
        <v>RAS 1 DAVID</v>
      </c>
    </row>
  </sheetData>
  <mergeCells count="12">
    <mergeCell ref="H36:I36"/>
    <mergeCell ref="C1:E1"/>
    <mergeCell ref="A1:A2"/>
    <mergeCell ref="C17:D17"/>
    <mergeCell ref="F17:J17"/>
    <mergeCell ref="H18:I18"/>
    <mergeCell ref="C8:D8"/>
    <mergeCell ref="F8:J8"/>
    <mergeCell ref="H9:I9"/>
    <mergeCell ref="C26:D26"/>
    <mergeCell ref="F26:J26"/>
    <mergeCell ref="H27:I27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workbookViewId="0">
      <selection activeCell="C5" sqref="C5"/>
    </sheetView>
  </sheetViews>
  <sheetFormatPr baseColWidth="10" defaultColWidth="12.19921875" defaultRowHeight="18" customHeight="1"/>
  <cols>
    <col min="1" max="1" width="19.19921875" style="95" customWidth="1"/>
    <col min="2" max="2" width="6.09765625" style="95" customWidth="1"/>
    <col min="3" max="3" width="16.19921875" style="95" customWidth="1"/>
    <col min="4" max="4" width="7" style="95" customWidth="1"/>
    <col min="5" max="5" width="6.59765625" style="95" customWidth="1"/>
    <col min="6" max="7" width="19.19921875" style="95" customWidth="1"/>
    <col min="8" max="9" width="6.19921875" style="95" customWidth="1"/>
    <col min="10" max="10" width="19.19921875" style="95" customWidth="1"/>
    <col min="11" max="13" width="19.19921875" style="95" hidden="1" customWidth="1"/>
    <col min="14" max="256" width="12.19921875" style="95" customWidth="1"/>
  </cols>
  <sheetData>
    <row r="1" spans="1:13" ht="42.75" customHeight="1">
      <c r="A1" s="267" t="s">
        <v>6</v>
      </c>
      <c r="B1" s="5"/>
      <c r="C1" s="281" t="str">
        <f>'ÉQUIPES_PARTICIPANTS - Tableau '!G2</f>
        <v>dimanche 19mai 2019</v>
      </c>
      <c r="D1" s="282"/>
      <c r="E1" s="283"/>
      <c r="F1" s="28"/>
      <c r="G1" s="28"/>
      <c r="H1" s="28"/>
      <c r="I1" s="28"/>
      <c r="J1" s="28"/>
      <c r="K1" s="96"/>
      <c r="L1" s="97"/>
      <c r="M1" s="96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1</v>
      </c>
      <c r="B9" s="21"/>
      <c r="C9" s="222" t="s">
        <v>11</v>
      </c>
      <c r="D9" s="222" t="s">
        <v>18</v>
      </c>
      <c r="E9" s="10"/>
      <c r="F9" s="22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156" t="s">
        <v>109</v>
      </c>
      <c r="D10" s="47">
        <f>COUNTIF($K$10:$K$19,C10)*3+COUNTIF($L$10:$M$19,C10)</f>
        <v>0</v>
      </c>
      <c r="E10" s="13"/>
      <c r="F10" s="48">
        <v>0.375</v>
      </c>
      <c r="G10" s="82" t="str">
        <f>$C$10</f>
        <v>RAS 1 JOHAN</v>
      </c>
      <c r="H10" s="50"/>
      <c r="I10" s="51"/>
      <c r="J10" s="52" t="str">
        <f>$C$11</f>
        <v>SAUVENIERE</v>
      </c>
      <c r="K10" s="135" t="str">
        <f t="shared" ref="K10:K19" si="0">IF(AND($H10=$I10,AND(NOT(ISBLANK($I10)),NOT(ISBLANK($I10)))),"ÉGALITÉ",IF($H10&lt;$I10,$J10,IF($H10&gt;$I10,$G10,"/")))</f>
        <v>/</v>
      </c>
      <c r="L10" s="54" t="str">
        <f t="shared" ref="L10:L19" si="1">IF($K10="ÉGALITÉ",$G10,"/")</f>
        <v>/</v>
      </c>
      <c r="M10" s="54" t="str">
        <f t="shared" ref="M10:M19" si="2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154" t="s">
        <v>94</v>
      </c>
      <c r="D11" s="55">
        <f>COUNTIF($K$10:$K$19,C11)*3+COUNTIF($L$10:$M$19,C11)</f>
        <v>0</v>
      </c>
      <c r="E11" s="10"/>
      <c r="F11" s="56">
        <f t="shared" ref="F11:F19" si="3">F10+$A$4+$A$6</f>
        <v>0.3923611111111111</v>
      </c>
      <c r="G11" s="57" t="str">
        <f>$C$12</f>
        <v>TIRLEMONT</v>
      </c>
      <c r="H11" s="50"/>
      <c r="I11" s="51"/>
      <c r="J11" s="58" t="str">
        <f>$C$13</f>
        <v>ETTERBEEK</v>
      </c>
      <c r="K11" s="136" t="str">
        <f t="shared" si="0"/>
        <v>/</v>
      </c>
      <c r="L11" s="60" t="str">
        <f t="shared" si="1"/>
        <v>/</v>
      </c>
      <c r="M11" s="60" t="str">
        <f t="shared" si="2"/>
        <v>/</v>
      </c>
    </row>
    <row r="12" spans="1:13" ht="42.75" customHeight="1">
      <c r="A12" s="26"/>
      <c r="B12" s="27"/>
      <c r="C12" s="154" t="s">
        <v>112</v>
      </c>
      <c r="D12" s="47">
        <f>COUNTIF($K$10:$K$19,C12)*3+COUNTIF($L$10:$M$19,C12)</f>
        <v>0</v>
      </c>
      <c r="E12" s="13"/>
      <c r="F12" s="48">
        <f t="shared" si="3"/>
        <v>0.40972222222222221</v>
      </c>
      <c r="G12" s="49" t="str">
        <f>$C$11</f>
        <v>SAUVENIERE</v>
      </c>
      <c r="H12" s="50"/>
      <c r="I12" s="51"/>
      <c r="J12" s="52" t="str">
        <f>$C$12</f>
        <v>TIRLEMONT</v>
      </c>
      <c r="K12" s="135" t="str">
        <f t="shared" si="0"/>
        <v>/</v>
      </c>
      <c r="L12" s="54" t="str">
        <f t="shared" si="1"/>
        <v>/</v>
      </c>
      <c r="M12" s="54" t="str">
        <f t="shared" si="2"/>
        <v>/</v>
      </c>
    </row>
    <row r="13" spans="1:13" ht="42.75" customHeight="1">
      <c r="A13" s="28"/>
      <c r="B13" s="29"/>
      <c r="C13" s="154" t="s">
        <v>93</v>
      </c>
      <c r="D13" s="55">
        <f>COUNTIF($K$10:$K$19,C13)*3+COUNTIF($L$10:$M$19,C13)</f>
        <v>0</v>
      </c>
      <c r="E13" s="10"/>
      <c r="F13" s="56">
        <f t="shared" si="3"/>
        <v>0.42708333333333331</v>
      </c>
      <c r="G13" s="83" t="str">
        <f>$C$10</f>
        <v>RAS 1 JOHAN</v>
      </c>
      <c r="H13" s="50"/>
      <c r="I13" s="51"/>
      <c r="J13" s="58" t="str">
        <f>$C$13</f>
        <v>ETTERBEEK</v>
      </c>
      <c r="K13" s="136" t="str">
        <f t="shared" si="0"/>
        <v>/</v>
      </c>
      <c r="L13" s="60" t="str">
        <f t="shared" si="1"/>
        <v>/</v>
      </c>
      <c r="M13" s="60" t="str">
        <f t="shared" si="2"/>
        <v>/</v>
      </c>
    </row>
    <row r="14" spans="1:13" ht="42.75" customHeight="1">
      <c r="A14" s="30"/>
      <c r="B14" s="31"/>
      <c r="C14" s="154" t="s">
        <v>129</v>
      </c>
      <c r="D14" s="47">
        <f>COUNTIF($K$10:$K$19,C14)*3+COUNTIF($L$10:$M$19,C14)</f>
        <v>0</v>
      </c>
      <c r="E14" s="13"/>
      <c r="F14" s="48">
        <f t="shared" si="3"/>
        <v>0.44444444444444442</v>
      </c>
      <c r="G14" s="49" t="str">
        <f>$C$12</f>
        <v>TIRLEMONT</v>
      </c>
      <c r="H14" s="50"/>
      <c r="I14" s="51"/>
      <c r="J14" s="52" t="str">
        <f>$C$14</f>
        <v>AUDERGHEM 1</v>
      </c>
      <c r="K14" s="135" t="str">
        <f t="shared" si="0"/>
        <v>/</v>
      </c>
      <c r="L14" s="54" t="str">
        <f t="shared" si="1"/>
        <v>/</v>
      </c>
      <c r="M14" s="54" t="str">
        <f t="shared" si="2"/>
        <v>/</v>
      </c>
    </row>
    <row r="15" spans="1:13" ht="42.75" customHeight="1">
      <c r="A15" s="28"/>
      <c r="B15" s="28"/>
      <c r="C15" s="84"/>
      <c r="D15" s="85"/>
      <c r="E15" s="16"/>
      <c r="F15" s="56">
        <f t="shared" si="3"/>
        <v>0.46180555555555552</v>
      </c>
      <c r="G15" s="57" t="str">
        <f>$C$13</f>
        <v>ETTERBEEK</v>
      </c>
      <c r="H15" s="50"/>
      <c r="I15" s="51"/>
      <c r="J15" s="58" t="str">
        <f>$C$11</f>
        <v>SAUVENIERE</v>
      </c>
      <c r="K15" s="136" t="str">
        <f t="shared" si="0"/>
        <v>/</v>
      </c>
      <c r="L15" s="60" t="str">
        <f t="shared" si="1"/>
        <v>/</v>
      </c>
      <c r="M15" s="60" t="str">
        <f t="shared" si="2"/>
        <v>/</v>
      </c>
    </row>
    <row r="16" spans="1:13" ht="42.75" customHeight="1">
      <c r="A16" s="30"/>
      <c r="B16" s="30"/>
      <c r="C16" s="30"/>
      <c r="D16" s="30"/>
      <c r="E16" s="31"/>
      <c r="F16" s="48">
        <f t="shared" si="3"/>
        <v>0.47916666666666663</v>
      </c>
      <c r="G16" s="49" t="str">
        <f>$C$14</f>
        <v>AUDERGHEM 1</v>
      </c>
      <c r="H16" s="50"/>
      <c r="I16" s="51"/>
      <c r="J16" s="86" t="str">
        <f>$C$10</f>
        <v>RAS 1 JOHAN</v>
      </c>
      <c r="K16" s="135" t="str">
        <f t="shared" si="0"/>
        <v>/</v>
      </c>
      <c r="L16" s="54" t="str">
        <f t="shared" si="1"/>
        <v>/</v>
      </c>
      <c r="M16" s="54" t="str">
        <f t="shared" si="2"/>
        <v>/</v>
      </c>
    </row>
    <row r="17" spans="1:13" ht="42.75" customHeight="1">
      <c r="A17" s="32"/>
      <c r="B17" s="37"/>
      <c r="C17" s="285"/>
      <c r="D17" s="286"/>
      <c r="E17" s="33"/>
      <c r="F17" s="56">
        <f t="shared" si="3"/>
        <v>0.49652777777777773</v>
      </c>
      <c r="G17" s="57" t="str">
        <f>$C$13</f>
        <v>ETTERBEEK</v>
      </c>
      <c r="H17" s="50"/>
      <c r="I17" s="51"/>
      <c r="J17" s="58" t="str">
        <f>$C$14</f>
        <v>AUDERGHEM 1</v>
      </c>
      <c r="K17" s="136" t="str">
        <f t="shared" si="0"/>
        <v>/</v>
      </c>
      <c r="L17" s="60" t="str">
        <f t="shared" si="1"/>
        <v>/</v>
      </c>
      <c r="M17" s="60" t="str">
        <f t="shared" si="2"/>
        <v>/</v>
      </c>
    </row>
    <row r="18" spans="1:13" ht="42.75" customHeight="1">
      <c r="A18" s="72"/>
      <c r="B18" s="38"/>
      <c r="C18" s="73"/>
      <c r="D18" s="73"/>
      <c r="E18" s="35"/>
      <c r="F18" s="48">
        <f t="shared" si="3"/>
        <v>0.51388888888888884</v>
      </c>
      <c r="G18" s="82" t="str">
        <f>$C$10</f>
        <v>RAS 1 JOHAN</v>
      </c>
      <c r="H18" s="50"/>
      <c r="I18" s="51"/>
      <c r="J18" s="52" t="str">
        <f>$C$12</f>
        <v>TIRLEMONT</v>
      </c>
      <c r="K18" s="135" t="str">
        <f t="shared" si="0"/>
        <v>/</v>
      </c>
      <c r="L18" s="54" t="str">
        <f t="shared" si="1"/>
        <v>/</v>
      </c>
      <c r="M18" s="54" t="str">
        <f t="shared" si="2"/>
        <v>/</v>
      </c>
    </row>
    <row r="19" spans="1:13" ht="42.75" customHeight="1">
      <c r="A19" s="32"/>
      <c r="B19" s="37"/>
      <c r="C19" s="74"/>
      <c r="D19" s="75"/>
      <c r="E19" s="33"/>
      <c r="F19" s="56">
        <f t="shared" si="3"/>
        <v>0.53124999999999989</v>
      </c>
      <c r="G19" s="57" t="str">
        <f>$C$14</f>
        <v>AUDERGHEM 1</v>
      </c>
      <c r="H19" s="50"/>
      <c r="I19" s="51"/>
      <c r="J19" s="58" t="str">
        <f>$C$11</f>
        <v>SAUVENIERE</v>
      </c>
      <c r="K19" s="136" t="str">
        <f t="shared" si="0"/>
        <v>/</v>
      </c>
      <c r="L19" s="60" t="str">
        <f t="shared" si="1"/>
        <v>/</v>
      </c>
      <c r="M19" s="60" t="str">
        <f t="shared" si="2"/>
        <v>/</v>
      </c>
    </row>
    <row r="20" spans="1:13" ht="42.75" customHeight="1">
      <c r="A20" s="237"/>
      <c r="B20" s="38"/>
      <c r="C20" s="87"/>
      <c r="D20" s="88"/>
      <c r="E20" s="38"/>
      <c r="F20" s="289"/>
      <c r="G20" s="273"/>
      <c r="H20" s="290"/>
      <c r="I20" s="273"/>
      <c r="J20" s="291"/>
      <c r="K20" s="89"/>
      <c r="L20" s="89"/>
      <c r="M20" s="89"/>
    </row>
    <row r="21" spans="1:13" ht="42.75" customHeight="1">
      <c r="A21" s="18" t="s">
        <v>12</v>
      </c>
      <c r="B21" s="10"/>
      <c r="C21" s="272" t="s">
        <v>24</v>
      </c>
      <c r="D21" s="273"/>
      <c r="E21" s="10"/>
      <c r="F21" s="272" t="str">
        <f>C21</f>
        <v>GROUPE B</v>
      </c>
      <c r="G21" s="276"/>
      <c r="H21" s="272"/>
      <c r="I21" s="276"/>
      <c r="J21" s="272"/>
      <c r="K21" s="133"/>
      <c r="L21" s="44"/>
      <c r="M21" s="44"/>
    </row>
    <row r="22" spans="1:13" ht="42.75" customHeight="1">
      <c r="A22" s="20">
        <v>2</v>
      </c>
      <c r="B22" s="13"/>
      <c r="C22" s="222" t="s">
        <v>11</v>
      </c>
      <c r="D22" s="222" t="s">
        <v>18</v>
      </c>
      <c r="E22" s="13"/>
      <c r="F22" s="222" t="s">
        <v>19</v>
      </c>
      <c r="G22" s="67" t="s">
        <v>20</v>
      </c>
      <c r="H22" s="292" t="s">
        <v>21</v>
      </c>
      <c r="I22" s="293"/>
      <c r="J22" s="68" t="s">
        <v>22</v>
      </c>
      <c r="K22" s="134" t="s">
        <v>23</v>
      </c>
      <c r="L22" s="44"/>
      <c r="M22" s="44"/>
    </row>
    <row r="23" spans="1:13" ht="42.75" customHeight="1">
      <c r="A23" s="22" t="s">
        <v>13</v>
      </c>
      <c r="B23" s="10"/>
      <c r="C23" s="154" t="s">
        <v>130</v>
      </c>
      <c r="D23" s="55">
        <f>COUNTIF($K$23:$K$32,C23)*3+COUNTIF($L$23:$M$32,C23)</f>
        <v>0</v>
      </c>
      <c r="E23" s="10"/>
      <c r="F23" s="56">
        <v>0.375</v>
      </c>
      <c r="G23" s="71" t="str">
        <f>$C$23</f>
        <v>AUDERGHEM 2</v>
      </c>
      <c r="H23" s="70"/>
      <c r="I23" s="51"/>
      <c r="J23" s="58" t="str">
        <f>$C$24</f>
        <v>LEUZE</v>
      </c>
      <c r="K23" s="136" t="str">
        <f t="shared" ref="K23:K32" si="4">IF(AND($H23=$I23,AND(NOT(ISBLANK($I23)),NOT(ISBLANK($I23)))),"ÉGALITÉ",IF($H23&lt;$I23,$J23,IF($H23&gt;$I23,$G23,"/")))</f>
        <v>/</v>
      </c>
      <c r="L23" s="60" t="str">
        <f t="shared" ref="L23:L32" si="5">IF($K23="ÉGALITÉ",$G23,"/")</f>
        <v>/</v>
      </c>
      <c r="M23" s="60" t="str">
        <f t="shared" ref="M23:M32" si="6">IF($K23="ÉGALITÉ",$J23,"/")</f>
        <v>/</v>
      </c>
    </row>
    <row r="24" spans="1:13" ht="42.75" customHeight="1">
      <c r="A24" s="63" t="str">
        <f>IF(OR(A22=1,A22=2,A22=3,A22=4),"SYNTHÉTIQUE","HERBE")</f>
        <v>SYNTHÉTIQUE</v>
      </c>
      <c r="B24" s="13"/>
      <c r="C24" s="154" t="s">
        <v>95</v>
      </c>
      <c r="D24" s="47">
        <f>COUNTIF($K$23:$K$32,C24)*3+COUNTIF($L$23:$M$32,C24)</f>
        <v>0</v>
      </c>
      <c r="E24" s="13"/>
      <c r="F24" s="48">
        <f t="shared" ref="F24:F32" si="7">F23+$A$4+$A$6</f>
        <v>0.3923611111111111</v>
      </c>
      <c r="G24" s="69" t="str">
        <f>$C$25</f>
        <v>SAINT MICHEL</v>
      </c>
      <c r="H24" s="70"/>
      <c r="I24" s="51"/>
      <c r="J24" s="52" t="str">
        <f>$C$26</f>
        <v xml:space="preserve">RAS 2 </v>
      </c>
      <c r="K24" s="135" t="str">
        <f t="shared" si="4"/>
        <v>/</v>
      </c>
      <c r="L24" s="54" t="str">
        <f t="shared" si="5"/>
        <v>/</v>
      </c>
      <c r="M24" s="54" t="str">
        <f t="shared" si="6"/>
        <v>/</v>
      </c>
    </row>
    <row r="25" spans="1:13" ht="42.75" customHeight="1">
      <c r="A25" s="64"/>
      <c r="B25" s="16"/>
      <c r="C25" s="194" t="s">
        <v>135</v>
      </c>
      <c r="D25" s="55">
        <f>COUNTIF($K$23:$K$32,C25)*3+COUNTIF($L$23:$M$32,C25)</f>
        <v>0</v>
      </c>
      <c r="E25" s="10"/>
      <c r="F25" s="56">
        <f t="shared" si="7"/>
        <v>0.40972222222222221</v>
      </c>
      <c r="G25" s="71" t="str">
        <f>$C$24</f>
        <v>LEUZE</v>
      </c>
      <c r="H25" s="70"/>
      <c r="I25" s="51"/>
      <c r="J25" s="58" t="str">
        <f>$C$25</f>
        <v>SAINT MICHEL</v>
      </c>
      <c r="K25" s="136" t="str">
        <f t="shared" si="4"/>
        <v>/</v>
      </c>
      <c r="L25" s="60" t="str">
        <f t="shared" si="5"/>
        <v>/</v>
      </c>
      <c r="M25" s="60" t="str">
        <f t="shared" si="6"/>
        <v>/</v>
      </c>
    </row>
    <row r="26" spans="1:13" ht="42.75" customHeight="1">
      <c r="A26" s="30"/>
      <c r="B26" s="31"/>
      <c r="C26" s="156" t="s">
        <v>172</v>
      </c>
      <c r="D26" s="47">
        <f>COUNTIF($K$23:$K$32,C26)*3+COUNTIF($L$23:$M$32,C26)</f>
        <v>0</v>
      </c>
      <c r="E26" s="13"/>
      <c r="F26" s="48">
        <f t="shared" si="7"/>
        <v>0.42708333333333331</v>
      </c>
      <c r="G26" s="69" t="str">
        <f>$C$23</f>
        <v>AUDERGHEM 2</v>
      </c>
      <c r="H26" s="70"/>
      <c r="I26" s="51"/>
      <c r="J26" s="52" t="str">
        <f>$C$26</f>
        <v xml:space="preserve">RAS 2 </v>
      </c>
      <c r="K26" s="135" t="str">
        <f t="shared" si="4"/>
        <v>/</v>
      </c>
      <c r="L26" s="54" t="str">
        <f t="shared" si="5"/>
        <v>/</v>
      </c>
      <c r="M26" s="54" t="str">
        <f t="shared" si="6"/>
        <v>/</v>
      </c>
    </row>
    <row r="27" spans="1:13" ht="42.75" customHeight="1">
      <c r="A27" s="28"/>
      <c r="B27" s="16"/>
      <c r="C27" s="195" t="s">
        <v>154</v>
      </c>
      <c r="D27" s="55">
        <f>COUNTIF($K$23:$K$32,C27)*3+COUNTIF($L$23:$M$32,C27)</f>
        <v>0</v>
      </c>
      <c r="E27" s="10"/>
      <c r="F27" s="56">
        <f t="shared" si="7"/>
        <v>0.44444444444444442</v>
      </c>
      <c r="G27" s="71" t="str">
        <f>$C$25</f>
        <v>SAINT MICHEL</v>
      </c>
      <c r="H27" s="70"/>
      <c r="I27" s="51"/>
      <c r="J27" s="58" t="str">
        <f>$C$27</f>
        <v>STADE EVEROIS</v>
      </c>
      <c r="K27" s="136" t="str">
        <f t="shared" si="4"/>
        <v>/</v>
      </c>
      <c r="L27" s="60" t="str">
        <f t="shared" si="5"/>
        <v>/</v>
      </c>
      <c r="M27" s="60" t="str">
        <f t="shared" si="6"/>
        <v>/</v>
      </c>
    </row>
    <row r="28" spans="1:13" ht="42.75" customHeight="1">
      <c r="A28" s="30"/>
      <c r="B28" s="30"/>
      <c r="C28" s="90"/>
      <c r="D28" s="91"/>
      <c r="E28" s="31"/>
      <c r="F28" s="48">
        <f t="shared" si="7"/>
        <v>0.46180555555555552</v>
      </c>
      <c r="G28" s="69" t="str">
        <f>$C$26</f>
        <v xml:space="preserve">RAS 2 </v>
      </c>
      <c r="H28" s="70"/>
      <c r="I28" s="51"/>
      <c r="J28" s="52" t="str">
        <f>$C$24</f>
        <v>LEUZE</v>
      </c>
      <c r="K28" s="135" t="str">
        <f t="shared" si="4"/>
        <v>/</v>
      </c>
      <c r="L28" s="54" t="str">
        <f t="shared" si="5"/>
        <v>/</v>
      </c>
      <c r="M28" s="54" t="str">
        <f t="shared" si="6"/>
        <v>/</v>
      </c>
    </row>
    <row r="29" spans="1:13" ht="42.75" customHeight="1">
      <c r="A29" s="32"/>
      <c r="B29" s="37"/>
      <c r="C29" s="285"/>
      <c r="D29" s="286"/>
      <c r="E29" s="33"/>
      <c r="F29" s="56">
        <f t="shared" si="7"/>
        <v>0.47916666666666663</v>
      </c>
      <c r="G29" s="71" t="str">
        <f>$C$27</f>
        <v>STADE EVEROIS</v>
      </c>
      <c r="H29" s="70"/>
      <c r="I29" s="51"/>
      <c r="J29" s="58" t="str">
        <f>$C$23</f>
        <v>AUDERGHEM 2</v>
      </c>
      <c r="K29" s="136" t="str">
        <f t="shared" si="4"/>
        <v>/</v>
      </c>
      <c r="L29" s="60" t="str">
        <f t="shared" si="5"/>
        <v>/</v>
      </c>
      <c r="M29" s="60" t="str">
        <f t="shared" si="6"/>
        <v>/</v>
      </c>
    </row>
    <row r="30" spans="1:13" ht="42.75" customHeight="1">
      <c r="A30" s="72"/>
      <c r="B30" s="38"/>
      <c r="C30" s="73"/>
      <c r="D30" s="73"/>
      <c r="E30" s="35"/>
      <c r="F30" s="48">
        <f t="shared" si="7"/>
        <v>0.49652777777777773</v>
      </c>
      <c r="G30" s="69" t="str">
        <f>$C$26</f>
        <v xml:space="preserve">RAS 2 </v>
      </c>
      <c r="H30" s="70"/>
      <c r="I30" s="51"/>
      <c r="J30" s="52" t="str">
        <f>$C$27</f>
        <v>STADE EVEROIS</v>
      </c>
      <c r="K30" s="135" t="str">
        <f t="shared" si="4"/>
        <v>/</v>
      </c>
      <c r="L30" s="54" t="str">
        <f t="shared" si="5"/>
        <v>/</v>
      </c>
      <c r="M30" s="54" t="str">
        <f t="shared" si="6"/>
        <v>/</v>
      </c>
    </row>
    <row r="31" spans="1:13" ht="42.75" customHeight="1">
      <c r="A31" s="32"/>
      <c r="B31" s="37"/>
      <c r="C31" s="74"/>
      <c r="D31" s="75"/>
      <c r="E31" s="33"/>
      <c r="F31" s="56">
        <f t="shared" si="7"/>
        <v>0.51388888888888884</v>
      </c>
      <c r="G31" s="71" t="str">
        <f>$C$23</f>
        <v>AUDERGHEM 2</v>
      </c>
      <c r="H31" s="70"/>
      <c r="I31" s="51"/>
      <c r="J31" s="58" t="str">
        <f>$C$25</f>
        <v>SAINT MICHEL</v>
      </c>
      <c r="K31" s="136" t="str">
        <f t="shared" si="4"/>
        <v>/</v>
      </c>
      <c r="L31" s="60" t="str">
        <f t="shared" si="5"/>
        <v>/</v>
      </c>
      <c r="M31" s="60" t="str">
        <f t="shared" si="6"/>
        <v>/</v>
      </c>
    </row>
    <row r="32" spans="1:13" ht="42.75" customHeight="1">
      <c r="A32" s="76"/>
      <c r="B32" s="38"/>
      <c r="C32" s="77"/>
      <c r="D32" s="78"/>
      <c r="E32" s="35"/>
      <c r="F32" s="48">
        <f t="shared" si="7"/>
        <v>0.53124999999999989</v>
      </c>
      <c r="G32" s="69" t="str">
        <f>$C$27</f>
        <v>STADE EVEROIS</v>
      </c>
      <c r="H32" s="70"/>
      <c r="I32" s="51"/>
      <c r="J32" s="52" t="str">
        <f>$C$24</f>
        <v>LEUZE</v>
      </c>
      <c r="K32" s="135" t="str">
        <f t="shared" si="4"/>
        <v>/</v>
      </c>
      <c r="L32" s="54" t="str">
        <f t="shared" si="5"/>
        <v>/</v>
      </c>
      <c r="M32" s="54" t="str">
        <f t="shared" si="6"/>
        <v>/</v>
      </c>
    </row>
    <row r="33" spans="1:13" ht="42.75" customHeight="1">
      <c r="A33" s="138"/>
      <c r="B33" s="138"/>
      <c r="C33" s="138"/>
      <c r="D33" s="138"/>
      <c r="E33" s="138"/>
      <c r="F33" s="143"/>
      <c r="G33" s="144"/>
      <c r="H33" s="145"/>
      <c r="I33" s="145"/>
      <c r="J33" s="144"/>
      <c r="K33" s="92"/>
      <c r="L33" s="93"/>
      <c r="M33" s="93"/>
    </row>
    <row r="34" spans="1:13" ht="42.7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98"/>
      <c r="L34" s="34"/>
      <c r="M34" s="34"/>
    </row>
    <row r="35" spans="1:13" ht="42.75" customHeight="1">
      <c r="A35" s="137"/>
      <c r="B35" s="138"/>
      <c r="C35" s="185"/>
      <c r="D35" s="186"/>
      <c r="E35" s="138"/>
      <c r="F35" s="185"/>
      <c r="G35" s="185"/>
      <c r="H35" s="185"/>
      <c r="I35" s="185"/>
      <c r="J35" s="185"/>
      <c r="K35" s="99"/>
      <c r="L35" s="32"/>
      <c r="M35" s="32"/>
    </row>
    <row r="36" spans="1:13" ht="42.75" customHeight="1">
      <c r="A36" s="139"/>
      <c r="B36" s="138"/>
      <c r="C36" s="140"/>
      <c r="D36" s="140"/>
      <c r="E36" s="138"/>
      <c r="F36" s="140"/>
      <c r="G36" s="140"/>
      <c r="H36" s="287"/>
      <c r="I36" s="288"/>
      <c r="J36" s="140"/>
    </row>
    <row r="37" spans="1:13" ht="42.75" customHeight="1">
      <c r="A37" s="137"/>
      <c r="B37" s="138"/>
      <c r="C37" s="141"/>
      <c r="D37" s="142"/>
      <c r="E37" s="138"/>
      <c r="F37" s="143"/>
      <c r="G37" s="144"/>
      <c r="H37" s="145"/>
      <c r="I37" s="145"/>
      <c r="J37" s="144"/>
    </row>
    <row r="38" spans="1:13" ht="42.75" customHeight="1">
      <c r="A38" s="146"/>
      <c r="B38" s="138"/>
      <c r="C38" s="141"/>
      <c r="D38" s="142"/>
      <c r="E38" s="138"/>
      <c r="F38" s="143"/>
      <c r="G38" s="144"/>
      <c r="H38" s="145"/>
      <c r="I38" s="145"/>
      <c r="J38" s="144"/>
    </row>
    <row r="39" spans="1:13" ht="42.75" customHeight="1">
      <c r="A39" s="138"/>
      <c r="B39" s="138"/>
      <c r="C39" s="141"/>
      <c r="D39" s="142"/>
      <c r="E39" s="138"/>
      <c r="F39" s="143"/>
      <c r="G39" s="144"/>
      <c r="H39" s="145"/>
      <c r="I39" s="145"/>
      <c r="J39" s="144"/>
    </row>
    <row r="40" spans="1:13" ht="42.75" customHeight="1">
      <c r="A40" s="138"/>
      <c r="B40" s="138"/>
      <c r="C40" s="141"/>
      <c r="D40" s="142"/>
      <c r="E40" s="138"/>
      <c r="F40" s="143"/>
      <c r="G40" s="144"/>
      <c r="H40" s="145"/>
      <c r="I40" s="145"/>
      <c r="J40" s="144"/>
    </row>
    <row r="41" spans="1:13" ht="42.75" customHeight="1">
      <c r="A41" s="138"/>
      <c r="B41" s="138"/>
      <c r="C41" s="138"/>
      <c r="D41" s="138"/>
      <c r="E41" s="138"/>
      <c r="F41" s="143"/>
      <c r="G41" s="144"/>
      <c r="H41" s="145"/>
      <c r="I41" s="145"/>
      <c r="J41" s="144"/>
    </row>
    <row r="42" spans="1:13" ht="42.75" customHeight="1">
      <c r="A42" s="138"/>
      <c r="B42" s="138"/>
      <c r="C42" s="138"/>
      <c r="D42" s="138"/>
      <c r="E42" s="138"/>
      <c r="F42" s="143"/>
      <c r="G42" s="144"/>
      <c r="H42" s="145"/>
      <c r="I42" s="145"/>
      <c r="J42" s="144"/>
    </row>
  </sheetData>
  <mergeCells count="12">
    <mergeCell ref="H36:I36"/>
    <mergeCell ref="C8:D8"/>
    <mergeCell ref="F20:J20"/>
    <mergeCell ref="C21:D21"/>
    <mergeCell ref="F21:J21"/>
    <mergeCell ref="H22:I22"/>
    <mergeCell ref="C29:D29"/>
    <mergeCell ref="A1:A2"/>
    <mergeCell ref="C1:E1"/>
    <mergeCell ref="C17:D17"/>
    <mergeCell ref="H9:I9"/>
    <mergeCell ref="F8:J8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2"/>
  <sheetViews>
    <sheetView showGridLines="0" topLeftCell="A49" workbookViewId="0">
      <selection activeCell="C4" sqref="C4"/>
    </sheetView>
  </sheetViews>
  <sheetFormatPr baseColWidth="10" defaultColWidth="12.19921875" defaultRowHeight="18" customHeight="1"/>
  <cols>
    <col min="1" max="1" width="19.19921875" style="100" customWidth="1"/>
    <col min="2" max="2" width="6.09765625" style="100" customWidth="1"/>
    <col min="3" max="3" width="16.19921875" style="100" customWidth="1"/>
    <col min="4" max="4" width="7" style="100" customWidth="1"/>
    <col min="5" max="5" width="6.59765625" style="100" customWidth="1"/>
    <col min="6" max="7" width="19.19921875" style="100" customWidth="1"/>
    <col min="8" max="9" width="6.19921875" style="100" customWidth="1"/>
    <col min="10" max="10" width="19.19921875" style="100" customWidth="1"/>
    <col min="11" max="13" width="19.19921875" style="100" hidden="1" customWidth="1"/>
    <col min="14" max="256" width="12.19921875" style="100" customWidth="1"/>
  </cols>
  <sheetData>
    <row r="1" spans="1:13" ht="42.75" customHeight="1">
      <c r="A1" s="267" t="s">
        <v>7</v>
      </c>
      <c r="B1" s="10"/>
      <c r="C1" s="281" t="s">
        <v>188</v>
      </c>
      <c r="D1" s="282"/>
      <c r="E1" s="283"/>
      <c r="F1" s="5"/>
      <c r="G1" s="28"/>
      <c r="H1" s="28"/>
      <c r="I1" s="28"/>
      <c r="J1" s="28"/>
      <c r="K1" s="96"/>
      <c r="L1" s="97"/>
      <c r="M1" s="96"/>
    </row>
    <row r="2" spans="1:13" ht="42.75" customHeight="1">
      <c r="A2" s="268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5</v>
      </c>
      <c r="B9" s="21"/>
      <c r="C9" s="222" t="s">
        <v>11</v>
      </c>
      <c r="D9" s="222" t="s">
        <v>18</v>
      </c>
      <c r="E9" s="10"/>
      <c r="F9" s="22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235" t="s">
        <v>110</v>
      </c>
      <c r="D10" s="47">
        <f>COUNTIF($K$10:$K$19,C10)*3+COUNTIF($L$10:$M$19,C10)</f>
        <v>0</v>
      </c>
      <c r="E10" s="13"/>
      <c r="F10" s="48">
        <v>0.375</v>
      </c>
      <c r="G10" s="82" t="str">
        <f>$C$10</f>
        <v>RAS 1 LIONEL</v>
      </c>
      <c r="H10" s="50"/>
      <c r="I10" s="51"/>
      <c r="J10" s="52" t="str">
        <f>$C$11</f>
        <v>RACOUR</v>
      </c>
      <c r="K10" s="135" t="str">
        <f t="shared" ref="K10:K15" si="0">IF(AND($H10=$I10,AND(NOT(ISBLANK($I10)),NOT(ISBLANK($I10)))),"ÉGALITÉ",IF($H10&lt;$I10,$J10,IF($H10&gt;$I10,$G10,"/")))</f>
        <v>/</v>
      </c>
      <c r="L10" s="54" t="str">
        <f t="shared" ref="L10:L15" si="1">IF($K10="ÉGALITÉ",$G10,"/")</f>
        <v>/</v>
      </c>
      <c r="M10" s="54" t="str">
        <f t="shared" ref="M10:M15" si="2">IF($K10="ÉGALITÉ",$J10,"/")</f>
        <v>/</v>
      </c>
    </row>
    <row r="11" spans="1:13" ht="42.75" customHeight="1">
      <c r="A11" s="24" t="str">
        <f>IF(OR(A9=1,A9=2,A9=3,A9=4),"SYNTHÉTIQUE","HERBE")</f>
        <v>HERBE</v>
      </c>
      <c r="B11" s="25"/>
      <c r="C11" s="236" t="s">
        <v>151</v>
      </c>
      <c r="D11" s="55">
        <f>COUNTIF($K$10:$K$19,C11)*3+COUNTIF($L$10:$M$19,C11)</f>
        <v>0</v>
      </c>
      <c r="E11" s="10"/>
      <c r="F11" s="56">
        <f t="shared" ref="F11:F19" si="3">F10+$A$4+$A$6</f>
        <v>0.3923611111111111</v>
      </c>
      <c r="G11" s="57" t="str">
        <f>$C$12</f>
        <v>CHATELET</v>
      </c>
      <c r="H11" s="50"/>
      <c r="I11" s="51"/>
      <c r="J11" s="58" t="str">
        <f>$C$13</f>
        <v>STOCKEL</v>
      </c>
      <c r="K11" s="136" t="str">
        <f t="shared" si="0"/>
        <v>/</v>
      </c>
      <c r="L11" s="60" t="str">
        <f t="shared" si="1"/>
        <v>/</v>
      </c>
      <c r="M11" s="60" t="str">
        <f t="shared" si="2"/>
        <v>/</v>
      </c>
    </row>
    <row r="12" spans="1:13" ht="42.75" customHeight="1">
      <c r="A12" s="26"/>
      <c r="B12" s="27"/>
      <c r="C12" s="236" t="s">
        <v>84</v>
      </c>
      <c r="D12" s="47">
        <f>COUNTIF($K$10:$K$19,C12)*3+COUNTIF($L$10:$M$19,C12)</f>
        <v>0</v>
      </c>
      <c r="E12" s="13"/>
      <c r="F12" s="48">
        <f t="shared" si="3"/>
        <v>0.40972222222222221</v>
      </c>
      <c r="G12" s="49" t="str">
        <f>$C$11</f>
        <v>RACOUR</v>
      </c>
      <c r="H12" s="50"/>
      <c r="I12" s="51"/>
      <c r="J12" s="52" t="str">
        <f>$C$12</f>
        <v>CHATELET</v>
      </c>
      <c r="K12" s="135" t="str">
        <f t="shared" si="0"/>
        <v>/</v>
      </c>
      <c r="L12" s="54" t="str">
        <f t="shared" si="1"/>
        <v>/</v>
      </c>
      <c r="M12" s="54" t="str">
        <f t="shared" si="2"/>
        <v>/</v>
      </c>
    </row>
    <row r="13" spans="1:13" ht="42.75" customHeight="1">
      <c r="A13" s="28"/>
      <c r="B13" s="29"/>
      <c r="C13" s="236" t="s">
        <v>117</v>
      </c>
      <c r="D13" s="55">
        <f>COUNTIF($K$10:$K$19,C13)*3+COUNTIF($L$10:$M$19,C13)</f>
        <v>0</v>
      </c>
      <c r="E13" s="10"/>
      <c r="F13" s="56">
        <f t="shared" si="3"/>
        <v>0.42708333333333331</v>
      </c>
      <c r="G13" s="83" t="str">
        <f>$C$10</f>
        <v>RAS 1 LIONEL</v>
      </c>
      <c r="H13" s="50"/>
      <c r="I13" s="51"/>
      <c r="J13" s="58" t="str">
        <f>$C$13</f>
        <v>STOCKEL</v>
      </c>
      <c r="K13" s="136" t="str">
        <f t="shared" si="0"/>
        <v>/</v>
      </c>
      <c r="L13" s="60" t="str">
        <f t="shared" si="1"/>
        <v>/</v>
      </c>
      <c r="M13" s="60" t="str">
        <f t="shared" si="2"/>
        <v>/</v>
      </c>
    </row>
    <row r="14" spans="1:13" ht="42.75" customHeight="1">
      <c r="A14" s="30"/>
      <c r="B14" s="31"/>
      <c r="C14" s="236" t="s">
        <v>127</v>
      </c>
      <c r="D14" s="47">
        <f>COUNTIF($K$10:$K$19,C14)*3+COUNTIF($L$10:$M$19,C14)</f>
        <v>0</v>
      </c>
      <c r="E14" s="13"/>
      <c r="F14" s="48">
        <f t="shared" si="3"/>
        <v>0.44444444444444442</v>
      </c>
      <c r="G14" s="49" t="str">
        <f>$C$12</f>
        <v>CHATELET</v>
      </c>
      <c r="H14" s="50"/>
      <c r="I14" s="51"/>
      <c r="J14" s="52" t="str">
        <f>$C$14</f>
        <v>WEZEMBEEK</v>
      </c>
      <c r="K14" s="135" t="str">
        <f t="shared" si="0"/>
        <v>/</v>
      </c>
      <c r="L14" s="54" t="str">
        <f t="shared" si="1"/>
        <v>/</v>
      </c>
      <c r="M14" s="54" t="str">
        <f t="shared" si="2"/>
        <v>/</v>
      </c>
    </row>
    <row r="15" spans="1:13" ht="42.75" customHeight="1">
      <c r="A15" s="28"/>
      <c r="B15" s="28"/>
      <c r="C15" s="84"/>
      <c r="D15" s="85"/>
      <c r="E15" s="16"/>
      <c r="F15" s="56">
        <f t="shared" si="3"/>
        <v>0.46180555555555552</v>
      </c>
      <c r="G15" s="57" t="str">
        <f>$C$13</f>
        <v>STOCKEL</v>
      </c>
      <c r="H15" s="50"/>
      <c r="I15" s="51"/>
      <c r="J15" s="58" t="str">
        <f>$C$11</f>
        <v>RACOUR</v>
      </c>
      <c r="K15" s="136" t="str">
        <f t="shared" si="0"/>
        <v>/</v>
      </c>
      <c r="L15" s="60" t="str">
        <f t="shared" si="1"/>
        <v>/</v>
      </c>
      <c r="M15" s="60" t="str">
        <f t="shared" si="2"/>
        <v>/</v>
      </c>
    </row>
    <row r="16" spans="1:13" ht="42.75" customHeight="1">
      <c r="A16" s="30"/>
      <c r="B16" s="30"/>
      <c r="C16" s="30"/>
      <c r="D16" s="30"/>
      <c r="E16" s="31"/>
      <c r="F16" s="48">
        <f t="shared" si="3"/>
        <v>0.47916666666666663</v>
      </c>
      <c r="G16" s="49" t="str">
        <f>$C$14</f>
        <v>WEZEMBEEK</v>
      </c>
      <c r="H16" s="50"/>
      <c r="I16" s="51"/>
      <c r="J16" s="86" t="str">
        <f>$C$10</f>
        <v>RAS 1 LIONEL</v>
      </c>
      <c r="K16" s="61"/>
      <c r="L16" s="61"/>
      <c r="M16" s="62"/>
    </row>
    <row r="17" spans="1:13" ht="42.75" customHeight="1">
      <c r="A17" s="32"/>
      <c r="B17" s="37"/>
      <c r="C17" s="285"/>
      <c r="D17" s="286"/>
      <c r="E17" s="33"/>
      <c r="F17" s="56">
        <f t="shared" si="3"/>
        <v>0.49652777777777773</v>
      </c>
      <c r="G17" s="57" t="str">
        <f>$C$13</f>
        <v>STOCKEL</v>
      </c>
      <c r="H17" s="50"/>
      <c r="I17" s="51"/>
      <c r="J17" s="58" t="str">
        <f>$C$14</f>
        <v>WEZEMBEEK</v>
      </c>
      <c r="K17" s="133"/>
      <c r="L17" s="44"/>
      <c r="M17" s="44"/>
    </row>
    <row r="18" spans="1:13" ht="42.75" customHeight="1">
      <c r="A18" s="72"/>
      <c r="B18" s="38"/>
      <c r="C18" s="73"/>
      <c r="D18" s="73"/>
      <c r="E18" s="35"/>
      <c r="F18" s="48">
        <f t="shared" si="3"/>
        <v>0.51388888888888884</v>
      </c>
      <c r="G18" s="82" t="str">
        <f>$C$10</f>
        <v>RAS 1 LIONEL</v>
      </c>
      <c r="H18" s="50"/>
      <c r="I18" s="51"/>
      <c r="J18" s="52" t="str">
        <f>$C$12</f>
        <v>CHATELET</v>
      </c>
      <c r="K18" s="134" t="s">
        <v>23</v>
      </c>
      <c r="L18" s="44"/>
      <c r="M18" s="44"/>
    </row>
    <row r="19" spans="1:13" ht="42.75" customHeight="1">
      <c r="A19" s="32"/>
      <c r="B19" s="37"/>
      <c r="C19" s="74"/>
      <c r="D19" s="75"/>
      <c r="E19" s="33"/>
      <c r="F19" s="56">
        <f t="shared" si="3"/>
        <v>0.53124999999999989</v>
      </c>
      <c r="G19" s="57" t="str">
        <f>$C$14</f>
        <v>WEZEMBEEK</v>
      </c>
      <c r="H19" s="50"/>
      <c r="I19" s="51"/>
      <c r="J19" s="58" t="str">
        <f>$C$11</f>
        <v>RACOUR</v>
      </c>
      <c r="K19" s="136" t="str">
        <f t="shared" ref="K19:K24" si="4">IF(AND($H19=$I19,AND(NOT(ISBLANK($I19)),NOT(ISBLANK($I19)))),"ÉGALITÉ",IF($H19&lt;$I19,$J19,IF($H19&gt;$I19,$G19,"/")))</f>
        <v>/</v>
      </c>
      <c r="L19" s="60" t="str">
        <f t="shared" ref="L19:L24" si="5">IF($K19="ÉGALITÉ",$G19,"/")</f>
        <v>/</v>
      </c>
      <c r="M19" s="60" t="str">
        <f t="shared" ref="M19:M24" si="6">IF($K19="ÉGALITÉ",$J19,"/")</f>
        <v>/</v>
      </c>
    </row>
    <row r="20" spans="1:13" ht="42.75" customHeight="1">
      <c r="A20" s="237"/>
      <c r="B20" s="38"/>
      <c r="C20" s="87"/>
      <c r="D20" s="88"/>
      <c r="E20" s="38"/>
      <c r="F20" s="289"/>
      <c r="G20" s="273"/>
      <c r="H20" s="290"/>
      <c r="I20" s="273"/>
      <c r="J20" s="291"/>
      <c r="K20" s="135" t="str">
        <f t="shared" si="4"/>
        <v>/</v>
      </c>
      <c r="L20" s="54" t="str">
        <f t="shared" si="5"/>
        <v>/</v>
      </c>
      <c r="M20" s="54" t="str">
        <f t="shared" si="6"/>
        <v>/</v>
      </c>
    </row>
    <row r="21" spans="1:13" ht="42.75" customHeight="1">
      <c r="A21" s="18" t="s">
        <v>12</v>
      </c>
      <c r="B21" s="10"/>
      <c r="C21" s="272" t="s">
        <v>24</v>
      </c>
      <c r="D21" s="273"/>
      <c r="E21" s="10"/>
      <c r="F21" s="272" t="str">
        <f>C21</f>
        <v>GROUPE B</v>
      </c>
      <c r="G21" s="276"/>
      <c r="H21" s="272"/>
      <c r="I21" s="276"/>
      <c r="J21" s="272"/>
      <c r="K21" s="136" t="str">
        <f t="shared" si="4"/>
        <v>/</v>
      </c>
      <c r="L21" s="60" t="str">
        <f t="shared" si="5"/>
        <v>/</v>
      </c>
      <c r="M21" s="60" t="str">
        <f t="shared" si="6"/>
        <v>/</v>
      </c>
    </row>
    <row r="22" spans="1:13" ht="42.75" customHeight="1">
      <c r="A22" s="20">
        <v>6</v>
      </c>
      <c r="B22" s="13"/>
      <c r="C22" s="222" t="s">
        <v>11</v>
      </c>
      <c r="D22" s="222" t="s">
        <v>18</v>
      </c>
      <c r="E22" s="13"/>
      <c r="F22" s="222" t="s">
        <v>19</v>
      </c>
      <c r="G22" s="67" t="s">
        <v>20</v>
      </c>
      <c r="H22" s="292" t="s">
        <v>21</v>
      </c>
      <c r="I22" s="293"/>
      <c r="J22" s="68" t="s">
        <v>22</v>
      </c>
      <c r="K22" s="135" t="str">
        <f t="shared" si="4"/>
        <v>ÉQUIPE 1</v>
      </c>
      <c r="L22" s="54" t="str">
        <f t="shared" si="5"/>
        <v>/</v>
      </c>
      <c r="M22" s="54" t="str">
        <f t="shared" si="6"/>
        <v>/</v>
      </c>
    </row>
    <row r="23" spans="1:13" ht="42.75" customHeight="1">
      <c r="A23" s="22" t="s">
        <v>13</v>
      </c>
      <c r="B23" s="10"/>
      <c r="C23" s="238" t="s">
        <v>93</v>
      </c>
      <c r="D23" s="55">
        <f>COUNTIF($K$23:$K$32,C23)*3+COUNTIF($L$23:$M$32,C23)</f>
        <v>0</v>
      </c>
      <c r="E23" s="10"/>
      <c r="F23" s="56">
        <v>0.375</v>
      </c>
      <c r="G23" s="71" t="str">
        <f>$C$23</f>
        <v>ETTERBEEK</v>
      </c>
      <c r="H23" s="70"/>
      <c r="I23" s="51"/>
      <c r="J23" s="58" t="str">
        <f>$C$24</f>
        <v>AISCHE</v>
      </c>
      <c r="K23" s="136" t="str">
        <f t="shared" si="4"/>
        <v>/</v>
      </c>
      <c r="L23" s="60" t="str">
        <f t="shared" si="5"/>
        <v>/</v>
      </c>
      <c r="M23" s="60" t="str">
        <f t="shared" si="6"/>
        <v>/</v>
      </c>
    </row>
    <row r="24" spans="1:13" ht="42.75" customHeight="1">
      <c r="A24" s="63" t="str">
        <f>IF(OR(A22=1,A22=2,A22=3,A22=4),"SYNTHÉTIQUE","HERBE")</f>
        <v>HERBE</v>
      </c>
      <c r="B24" s="13"/>
      <c r="C24" s="239" t="s">
        <v>86</v>
      </c>
      <c r="D24" s="47">
        <f>COUNTIF($K$23:$K$32,C24)*3+COUNTIF($L$23:$M$32,C24)</f>
        <v>0</v>
      </c>
      <c r="E24" s="13"/>
      <c r="F24" s="48">
        <f t="shared" ref="F24:F32" si="7">F23+$A$4+$A$6</f>
        <v>0.3923611111111111</v>
      </c>
      <c r="G24" s="69" t="str">
        <f>$C$25</f>
        <v xml:space="preserve">RAS 2 </v>
      </c>
      <c r="H24" s="70"/>
      <c r="I24" s="51"/>
      <c r="J24" s="52" t="str">
        <f>$C$26</f>
        <v>CINEY</v>
      </c>
      <c r="K24" s="135" t="str">
        <f t="shared" si="4"/>
        <v>/</v>
      </c>
      <c r="L24" s="54" t="str">
        <f t="shared" si="5"/>
        <v>/</v>
      </c>
      <c r="M24" s="54" t="str">
        <f t="shared" si="6"/>
        <v>/</v>
      </c>
    </row>
    <row r="25" spans="1:13" ht="42.75" customHeight="1">
      <c r="A25" s="64"/>
      <c r="B25" s="16"/>
      <c r="C25" s="240" t="s">
        <v>172</v>
      </c>
      <c r="D25" s="55">
        <f>COUNTIF($K$23:$K$32,C25)*3+COUNTIF($L$23:$M$32,C25)</f>
        <v>0</v>
      </c>
      <c r="E25" s="10"/>
      <c r="F25" s="56">
        <f t="shared" si="7"/>
        <v>0.40972222222222221</v>
      </c>
      <c r="G25" s="71" t="str">
        <f>$C$24</f>
        <v>AISCHE</v>
      </c>
      <c r="H25" s="70"/>
      <c r="I25" s="51"/>
      <c r="J25" s="58" t="str">
        <f>$C$25</f>
        <v xml:space="preserve">RAS 2 </v>
      </c>
      <c r="K25" s="64"/>
      <c r="L25" s="64"/>
      <c r="M25" s="101"/>
    </row>
    <row r="26" spans="1:13" ht="42.75" customHeight="1">
      <c r="A26" s="30"/>
      <c r="B26" s="31"/>
      <c r="C26" s="241" t="s">
        <v>156</v>
      </c>
      <c r="D26" s="47">
        <f>COUNTIF($K$23:$K$32,C26)*3+COUNTIF($L$23:$M$32,C26)</f>
        <v>0</v>
      </c>
      <c r="E26" s="13"/>
      <c r="F26" s="48">
        <f t="shared" si="7"/>
        <v>0.42708333333333331</v>
      </c>
      <c r="G26" s="69" t="str">
        <f>$C$23</f>
        <v>ETTERBEEK</v>
      </c>
      <c r="H26" s="70"/>
      <c r="I26" s="51"/>
      <c r="J26" s="52" t="str">
        <f>$C$26</f>
        <v>CINEY</v>
      </c>
      <c r="K26" s="38"/>
      <c r="L26" s="38"/>
      <c r="M26" s="38"/>
    </row>
    <row r="27" spans="1:13" ht="42.75" customHeight="1">
      <c r="A27" s="28"/>
      <c r="B27" s="16"/>
      <c r="C27" s="238" t="s">
        <v>159</v>
      </c>
      <c r="D27" s="55">
        <f>COUNTIF($K$23:$K$32,C27)*3+COUNTIF($L$23:$M$32,C27)</f>
        <v>0</v>
      </c>
      <c r="E27" s="10"/>
      <c r="F27" s="56">
        <f t="shared" si="7"/>
        <v>0.44444444444444442</v>
      </c>
      <c r="G27" s="71" t="str">
        <f>$C$25</f>
        <v xml:space="preserve">RAS 2 </v>
      </c>
      <c r="H27" s="70"/>
      <c r="I27" s="51"/>
      <c r="J27" s="58" t="str">
        <f>$C$27</f>
        <v xml:space="preserve">ORP </v>
      </c>
    </row>
    <row r="28" spans="1:13" ht="42.75" customHeight="1">
      <c r="A28" s="30"/>
      <c r="B28" s="30"/>
      <c r="C28" s="90"/>
      <c r="D28" s="91"/>
      <c r="E28" s="31"/>
      <c r="F28" s="48">
        <f t="shared" si="7"/>
        <v>0.46180555555555552</v>
      </c>
      <c r="G28" s="69" t="str">
        <f>$C$26</f>
        <v>CINEY</v>
      </c>
      <c r="H28" s="70"/>
      <c r="I28" s="51"/>
      <c r="J28" s="52" t="str">
        <f>$C$24</f>
        <v>AISCHE</v>
      </c>
    </row>
    <row r="29" spans="1:13" ht="42.75" customHeight="1">
      <c r="A29" s="32"/>
      <c r="B29" s="37"/>
      <c r="C29" s="285"/>
      <c r="D29" s="286"/>
      <c r="E29" s="33"/>
      <c r="F29" s="56">
        <f t="shared" si="7"/>
        <v>0.47916666666666663</v>
      </c>
      <c r="G29" s="71" t="str">
        <f>$C$27</f>
        <v xml:space="preserve">ORP </v>
      </c>
      <c r="H29" s="70"/>
      <c r="I29" s="51"/>
      <c r="J29" s="58" t="str">
        <f>$C$23</f>
        <v>ETTERBEEK</v>
      </c>
    </row>
    <row r="30" spans="1:13" ht="42.75" customHeight="1">
      <c r="A30" s="72"/>
      <c r="B30" s="38"/>
      <c r="C30" s="73"/>
      <c r="D30" s="73"/>
      <c r="E30" s="35"/>
      <c r="F30" s="48">
        <f t="shared" si="7"/>
        <v>0.49652777777777773</v>
      </c>
      <c r="G30" s="69" t="str">
        <f>$C$26</f>
        <v>CINEY</v>
      </c>
      <c r="H30" s="70"/>
      <c r="I30" s="51"/>
      <c r="J30" s="52" t="str">
        <f>$C$27</f>
        <v xml:space="preserve">ORP </v>
      </c>
    </row>
    <row r="31" spans="1:13" ht="42.75" customHeight="1">
      <c r="A31" s="32"/>
      <c r="B31" s="37"/>
      <c r="C31" s="74"/>
      <c r="D31" s="75"/>
      <c r="E31" s="33"/>
      <c r="F31" s="56">
        <f t="shared" si="7"/>
        <v>0.51388888888888884</v>
      </c>
      <c r="G31" s="71" t="str">
        <f>$C$23</f>
        <v>ETTERBEEK</v>
      </c>
      <c r="H31" s="70"/>
      <c r="I31" s="51"/>
      <c r="J31" s="58" t="str">
        <f>$C$25</f>
        <v xml:space="preserve">RAS 2 </v>
      </c>
    </row>
    <row r="32" spans="1:13" ht="42.75" customHeight="1">
      <c r="A32" s="76"/>
      <c r="B32" s="38"/>
      <c r="C32" s="77"/>
      <c r="D32" s="78"/>
      <c r="E32" s="35"/>
      <c r="F32" s="48">
        <f t="shared" si="7"/>
        <v>0.53124999999999989</v>
      </c>
      <c r="G32" s="69" t="str">
        <f>$C$27</f>
        <v xml:space="preserve">ORP </v>
      </c>
      <c r="H32" s="70"/>
      <c r="I32" s="51"/>
      <c r="J32" s="52" t="str">
        <f>$C$24</f>
        <v>AISCHE</v>
      </c>
    </row>
    <row r="33" spans="1:10" ht="42.75" customHeight="1">
      <c r="A33" s="223"/>
      <c r="B33" s="223"/>
      <c r="C33" s="226"/>
      <c r="D33" s="227"/>
      <c r="E33" s="223"/>
      <c r="F33" s="228"/>
      <c r="G33" s="229"/>
      <c r="H33" s="230"/>
      <c r="I33" s="230"/>
      <c r="J33" s="229"/>
    </row>
    <row r="34" spans="1:10" ht="42.75" customHeight="1">
      <c r="A34" s="231"/>
      <c r="B34" s="232"/>
      <c r="C34" s="226"/>
      <c r="D34" s="227"/>
      <c r="E34" s="232"/>
      <c r="F34" s="228"/>
      <c r="G34" s="229"/>
      <c r="H34" s="230"/>
      <c r="I34" s="230"/>
      <c r="J34" s="229"/>
    </row>
    <row r="35" spans="1:10" ht="42.75" customHeight="1">
      <c r="A35" s="233"/>
      <c r="B35" s="232"/>
      <c r="C35" s="226"/>
      <c r="D35" s="227"/>
      <c r="E35" s="232"/>
      <c r="F35" s="228"/>
      <c r="G35" s="229"/>
      <c r="H35" s="230"/>
      <c r="I35" s="230"/>
      <c r="J35" s="229"/>
    </row>
    <row r="36" spans="1:10" ht="42.75" customHeight="1">
      <c r="A36" s="231"/>
      <c r="B36" s="232"/>
      <c r="C36" s="226"/>
      <c r="D36" s="227"/>
      <c r="E36" s="232"/>
      <c r="F36" s="228"/>
      <c r="G36" s="229"/>
      <c r="H36" s="230"/>
      <c r="I36" s="230"/>
      <c r="J36" s="229"/>
    </row>
    <row r="37" spans="1:10" ht="42.75" customHeight="1">
      <c r="A37" s="234"/>
      <c r="B37" s="232"/>
      <c r="C37" s="226"/>
      <c r="D37" s="227"/>
      <c r="E37" s="232"/>
      <c r="F37" s="228"/>
      <c r="G37" s="229"/>
      <c r="H37" s="230"/>
      <c r="I37" s="230"/>
      <c r="J37" s="229"/>
    </row>
    <row r="38" spans="1:10" ht="42.75" customHeight="1">
      <c r="A38" s="232"/>
      <c r="B38" s="232"/>
      <c r="C38" s="226"/>
      <c r="D38" s="227"/>
      <c r="E38" s="232"/>
      <c r="F38" s="228"/>
      <c r="G38" s="229"/>
      <c r="H38" s="230"/>
      <c r="I38" s="230"/>
      <c r="J38" s="229"/>
    </row>
    <row r="39" spans="1:10" ht="42.75" customHeight="1">
      <c r="A39" s="232"/>
      <c r="B39" s="232"/>
      <c r="C39" s="226"/>
      <c r="D39" s="227"/>
      <c r="E39" s="232"/>
      <c r="F39" s="228"/>
      <c r="G39" s="229"/>
      <c r="H39" s="230"/>
      <c r="I39" s="230"/>
      <c r="J39" s="229"/>
    </row>
    <row r="40" spans="1:10" ht="42.75" customHeight="1">
      <c r="A40" s="232"/>
      <c r="B40" s="232"/>
      <c r="C40" s="226"/>
      <c r="D40" s="227"/>
      <c r="E40" s="232"/>
      <c r="F40" s="228"/>
      <c r="G40" s="229"/>
      <c r="H40" s="230"/>
      <c r="I40" s="230"/>
      <c r="J40" s="229"/>
    </row>
    <row r="41" spans="1:10" ht="42.75" customHeight="1">
      <c r="A41" s="138"/>
      <c r="B41" s="138"/>
      <c r="C41" s="138"/>
      <c r="D41" s="138"/>
      <c r="E41" s="138"/>
      <c r="F41" s="143"/>
      <c r="G41" s="144"/>
      <c r="H41" s="145"/>
      <c r="I41" s="145"/>
      <c r="J41" s="144"/>
    </row>
    <row r="42" spans="1:10" ht="42.75" customHeight="1">
      <c r="A42" s="138"/>
      <c r="B42" s="138"/>
      <c r="C42" s="138"/>
      <c r="D42" s="138"/>
      <c r="E42" s="138"/>
      <c r="F42" s="143"/>
      <c r="G42" s="144"/>
      <c r="H42" s="145"/>
      <c r="I42" s="145"/>
      <c r="J42" s="144"/>
    </row>
  </sheetData>
  <mergeCells count="11">
    <mergeCell ref="C29:D29"/>
    <mergeCell ref="C17:D17"/>
    <mergeCell ref="F20:J20"/>
    <mergeCell ref="C21:D21"/>
    <mergeCell ref="F21:J21"/>
    <mergeCell ref="H22:I22"/>
    <mergeCell ref="C1:E1"/>
    <mergeCell ref="A1:A2"/>
    <mergeCell ref="C8:D8"/>
    <mergeCell ref="F8:J8"/>
    <mergeCell ref="H9:I9"/>
  </mergeCells>
  <pageMargins left="0.75" right="0.75" top="1" bottom="1" header="0.5" footer="0.5"/>
  <pageSetup scale="35" orientation="portrait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3"/>
  <sheetViews>
    <sheetView showGridLines="0" topLeftCell="A4" workbookViewId="0">
      <selection activeCell="D6" sqref="D6"/>
    </sheetView>
  </sheetViews>
  <sheetFormatPr baseColWidth="10" defaultColWidth="12.19921875" defaultRowHeight="18" customHeight="1"/>
  <cols>
    <col min="1" max="1" width="19.19921875" style="102" customWidth="1"/>
    <col min="2" max="2" width="6.09765625" style="102" customWidth="1"/>
    <col min="3" max="3" width="19.19921875" style="102" customWidth="1"/>
    <col min="4" max="4" width="7" style="102" customWidth="1"/>
    <col min="5" max="5" width="17.69921875" style="102" customWidth="1"/>
    <col min="6" max="7" width="19.19921875" style="102" customWidth="1"/>
    <col min="8" max="9" width="6.19921875" style="102" customWidth="1"/>
    <col min="10" max="10" width="19.19921875" style="102" customWidth="1"/>
    <col min="11" max="13" width="19.19921875" style="102" hidden="1" customWidth="1"/>
    <col min="14" max="256" width="12.19921875" style="102" customWidth="1"/>
  </cols>
  <sheetData>
    <row r="1" spans="1:13" ht="42.75" customHeight="1">
      <c r="A1" s="267" t="s">
        <v>8</v>
      </c>
      <c r="B1" s="5"/>
      <c r="C1" s="281" t="s">
        <v>177</v>
      </c>
      <c r="D1" s="282"/>
      <c r="E1" s="283"/>
      <c r="F1" s="28"/>
      <c r="G1" s="28"/>
      <c r="H1" s="28"/>
      <c r="I1" s="28"/>
      <c r="J1" s="28"/>
      <c r="K1" s="96"/>
      <c r="L1" s="97"/>
      <c r="M1" s="96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1</v>
      </c>
      <c r="B9" s="21"/>
      <c r="C9" s="222" t="s">
        <v>11</v>
      </c>
      <c r="D9" s="222" t="s">
        <v>18</v>
      </c>
      <c r="E9" s="10"/>
      <c r="F9" s="222" t="s">
        <v>19</v>
      </c>
      <c r="G9" s="67" t="s">
        <v>20</v>
      </c>
      <c r="H9" s="292" t="s">
        <v>21</v>
      </c>
      <c r="I9" s="293"/>
      <c r="J9" s="68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156" t="s">
        <v>178</v>
      </c>
      <c r="D10" s="47">
        <f t="shared" ref="D10:D16" si="0">COUNTIF($K$11:$K$24,$C10)*3+COUNTIF($L$11:$M$24,$C10)</f>
        <v>0</v>
      </c>
      <c r="E10" s="13"/>
      <c r="F10" s="48">
        <v>41364.375</v>
      </c>
      <c r="G10" s="156" t="s">
        <v>178</v>
      </c>
      <c r="H10" s="70"/>
      <c r="I10" s="51"/>
      <c r="J10" s="154" t="s">
        <v>95</v>
      </c>
      <c r="K10" s="135" t="str">
        <f t="shared" ref="K10:K18" si="1">IF(AND($H10=$I10,AND(NOT(ISBLANK($I10)),NOT(ISBLANK($I10)))),"ÉGALITÉ",IF($H10&lt;$I10,$J10,IF($H10&gt;$I10,$G10,"/")))</f>
        <v>/</v>
      </c>
      <c r="L10" s="54" t="str">
        <f t="shared" ref="L10:L18" si="2">IF($K10="ÉGALITÉ",$G10,"/")</f>
        <v>/</v>
      </c>
      <c r="M10" s="54" t="str">
        <f t="shared" ref="M10:M18" si="3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154" t="s">
        <v>95</v>
      </c>
      <c r="D11" s="55">
        <f t="shared" si="0"/>
        <v>0</v>
      </c>
      <c r="E11" s="10"/>
      <c r="F11" s="48">
        <v>0.3923611111111111</v>
      </c>
      <c r="G11" s="154" t="s">
        <v>138</v>
      </c>
      <c r="H11" s="70"/>
      <c r="I11" s="51"/>
      <c r="J11" s="156" t="s">
        <v>121</v>
      </c>
      <c r="K11" s="136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154" t="s">
        <v>138</v>
      </c>
      <c r="D12" s="47">
        <f t="shared" si="0"/>
        <v>0</v>
      </c>
      <c r="E12" s="13"/>
      <c r="F12" s="48">
        <v>0.40972222222222227</v>
      </c>
      <c r="G12" s="155" t="s">
        <v>118</v>
      </c>
      <c r="H12" s="70"/>
      <c r="I12" s="51"/>
      <c r="J12" s="154" t="s">
        <v>116</v>
      </c>
      <c r="K12" s="135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>
      <c r="A13" s="28"/>
      <c r="B13" s="29"/>
      <c r="C13" s="154" t="s">
        <v>116</v>
      </c>
      <c r="D13" s="55">
        <f t="shared" si="0"/>
        <v>0</v>
      </c>
      <c r="E13" s="10"/>
      <c r="F13" s="48">
        <v>0.43402777777777773</v>
      </c>
      <c r="G13" s="154" t="s">
        <v>126</v>
      </c>
      <c r="H13" s="70"/>
      <c r="I13" s="51"/>
      <c r="J13" s="154" t="s">
        <v>95</v>
      </c>
      <c r="K13" s="136" t="str">
        <f>IF(AND($H13=$I13,AND(NOT(ISBLANK($I13)),NOT(ISBLANK($I13)))),"ÉGALITÉ",IF($H13&lt;$I13,$J13,IF($H13&gt;$I13,$G19,"/")))</f>
        <v>/</v>
      </c>
      <c r="L13" s="60" t="str">
        <f>IF($K13="ÉGALITÉ",$G19,"/")</f>
        <v>/</v>
      </c>
      <c r="M13" s="60" t="str">
        <f t="shared" si="3"/>
        <v>/</v>
      </c>
    </row>
    <row r="14" spans="1:13" ht="42.75" customHeight="1">
      <c r="A14" s="30"/>
      <c r="B14" s="31"/>
      <c r="C14" s="155" t="s">
        <v>118</v>
      </c>
      <c r="D14" s="47">
        <f t="shared" si="0"/>
        <v>0</v>
      </c>
      <c r="E14" s="13"/>
      <c r="F14" s="48">
        <v>0.44444444444444442</v>
      </c>
      <c r="G14" s="156" t="s">
        <v>178</v>
      </c>
      <c r="H14" s="70"/>
      <c r="I14" s="51"/>
      <c r="J14" s="154" t="s">
        <v>138</v>
      </c>
      <c r="K14" s="135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>
      <c r="A15" s="28"/>
      <c r="B15" s="16"/>
      <c r="C15" s="156" t="s">
        <v>121</v>
      </c>
      <c r="D15" s="55">
        <f t="shared" si="0"/>
        <v>0</v>
      </c>
      <c r="E15" s="10"/>
      <c r="F15" s="48">
        <v>0.46180555555555558</v>
      </c>
      <c r="G15" s="156" t="s">
        <v>121</v>
      </c>
      <c r="H15" s="70"/>
      <c r="I15" s="51"/>
      <c r="J15" s="155" t="s">
        <v>118</v>
      </c>
      <c r="K15" s="136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>
      <c r="A16" s="30"/>
      <c r="B16" s="31"/>
      <c r="C16" s="154" t="s">
        <v>126</v>
      </c>
      <c r="D16" s="107">
        <f t="shared" si="0"/>
        <v>0</v>
      </c>
      <c r="E16" s="13"/>
      <c r="F16" s="48">
        <v>0.47916666666666669</v>
      </c>
      <c r="G16" s="154" t="s">
        <v>116</v>
      </c>
      <c r="H16" s="70"/>
      <c r="I16" s="51"/>
      <c r="J16" s="154" t="s">
        <v>126</v>
      </c>
      <c r="K16" s="135" t="str">
        <f t="shared" si="1"/>
        <v>/</v>
      </c>
      <c r="L16" s="54" t="str">
        <f t="shared" si="2"/>
        <v>/</v>
      </c>
      <c r="M16" s="54" t="str">
        <f t="shared" si="3"/>
        <v>/</v>
      </c>
    </row>
    <row r="17" spans="1:14" ht="42.75" customHeight="1">
      <c r="A17" s="32"/>
      <c r="B17" s="37"/>
      <c r="C17" s="106"/>
      <c r="D17" s="78"/>
      <c r="E17" s="33"/>
      <c r="F17" s="48">
        <v>0.49652777777777773</v>
      </c>
      <c r="G17" s="154" t="s">
        <v>95</v>
      </c>
      <c r="H17" s="70"/>
      <c r="I17" s="51"/>
      <c r="J17" s="154" t="s">
        <v>138</v>
      </c>
      <c r="K17" s="136" t="str">
        <f t="shared" si="1"/>
        <v>/</v>
      </c>
      <c r="L17" s="60" t="str">
        <f t="shared" si="2"/>
        <v>/</v>
      </c>
      <c r="M17" s="60" t="str">
        <f t="shared" si="3"/>
        <v>/</v>
      </c>
    </row>
    <row r="18" spans="1:14" ht="42.75" customHeight="1">
      <c r="A18" s="72"/>
      <c r="B18" s="38"/>
      <c r="C18" s="106"/>
      <c r="D18" s="78"/>
      <c r="E18" s="35"/>
      <c r="F18" s="48">
        <v>0.51388888888888895</v>
      </c>
      <c r="G18" s="156" t="s">
        <v>178</v>
      </c>
      <c r="H18" s="70"/>
      <c r="I18" s="51"/>
      <c r="J18" s="155" t="s">
        <v>118</v>
      </c>
      <c r="K18" s="135" t="str">
        <f t="shared" si="1"/>
        <v>/</v>
      </c>
      <c r="L18" s="54" t="str">
        <f t="shared" si="2"/>
        <v>/</v>
      </c>
      <c r="M18" s="54" t="str">
        <f t="shared" si="3"/>
        <v>/</v>
      </c>
    </row>
    <row r="19" spans="1:14" ht="42.75" customHeight="1">
      <c r="A19" s="32"/>
      <c r="B19" s="37"/>
      <c r="C19" s="106"/>
      <c r="D19" s="78"/>
      <c r="E19" s="33"/>
      <c r="F19" s="48">
        <v>0.53125</v>
      </c>
      <c r="G19" s="156" t="s">
        <v>121</v>
      </c>
      <c r="H19" s="70"/>
      <c r="I19" s="51"/>
      <c r="J19" s="154" t="s">
        <v>116</v>
      </c>
      <c r="K19" s="65"/>
      <c r="L19" s="65"/>
      <c r="M19" s="65"/>
    </row>
    <row r="20" spans="1:14" ht="42.75" customHeight="1">
      <c r="A20" s="76"/>
      <c r="B20" s="38"/>
      <c r="C20" s="106"/>
      <c r="D20" s="78"/>
      <c r="E20" s="35"/>
      <c r="F20" s="48">
        <v>0.54861111111111105</v>
      </c>
      <c r="G20" s="154" t="s">
        <v>126</v>
      </c>
      <c r="H20" s="70"/>
      <c r="I20" s="51"/>
      <c r="J20" s="154" t="s">
        <v>138</v>
      </c>
      <c r="K20" s="133"/>
      <c r="L20" s="44"/>
      <c r="M20" s="44"/>
    </row>
    <row r="21" spans="1:14" ht="42.75" customHeight="1">
      <c r="A21" s="37"/>
      <c r="B21" s="37"/>
      <c r="C21" s="106"/>
      <c r="D21" s="78"/>
      <c r="E21" s="33"/>
      <c r="F21" s="48">
        <v>0.56597222222222221</v>
      </c>
      <c r="G21" s="154" t="s">
        <v>95</v>
      </c>
      <c r="H21" s="70"/>
      <c r="I21" s="51"/>
      <c r="J21" s="154" t="s">
        <v>116</v>
      </c>
      <c r="K21" s="134" t="s">
        <v>23</v>
      </c>
      <c r="L21" s="44"/>
      <c r="M21" s="44"/>
    </row>
    <row r="22" spans="1:14" ht="42.75" customHeight="1">
      <c r="A22" s="38"/>
      <c r="B22" s="38"/>
      <c r="C22" s="106"/>
      <c r="D22" s="78"/>
      <c r="E22" s="35"/>
      <c r="F22" s="48">
        <v>0.58333333333333337</v>
      </c>
      <c r="G22" s="156" t="s">
        <v>178</v>
      </c>
      <c r="H22" s="70"/>
      <c r="I22" s="51"/>
      <c r="J22" s="156" t="s">
        <v>121</v>
      </c>
      <c r="K22" s="135" t="str">
        <f t="shared" ref="K22:K30" si="4">IF(AND($H22=$I22,AND(NOT(ISBLANK($I22)),NOT(ISBLANK($I22)))),"ÉGALITÉ",IF($H22&lt;$I22,$J22,IF($H22&gt;$I22,$G22,"/")))</f>
        <v>/</v>
      </c>
      <c r="L22" s="54" t="str">
        <f t="shared" ref="L22:L30" si="5">IF($K22="ÉGALITÉ",$G22,"/")</f>
        <v>/</v>
      </c>
      <c r="M22" s="54" t="str">
        <f t="shared" ref="M22:M30" si="6">IF($K22="ÉGALITÉ",$J22,"/")</f>
        <v>/</v>
      </c>
    </row>
    <row r="23" spans="1:14" ht="42.75" customHeight="1">
      <c r="A23" s="37"/>
      <c r="B23" s="37"/>
      <c r="C23" s="106"/>
      <c r="D23" s="78"/>
      <c r="E23" s="33"/>
      <c r="F23" s="48">
        <v>0.60069444444444442</v>
      </c>
      <c r="G23" s="154" t="s">
        <v>126</v>
      </c>
      <c r="H23" s="70"/>
      <c r="I23" s="51"/>
      <c r="J23" s="155" t="s">
        <v>118</v>
      </c>
      <c r="K23" s="136" t="str">
        <f t="shared" si="4"/>
        <v>/</v>
      </c>
      <c r="L23" s="60" t="str">
        <f t="shared" si="5"/>
        <v>/</v>
      </c>
      <c r="M23" s="60" t="str">
        <f t="shared" si="6"/>
        <v>/</v>
      </c>
    </row>
    <row r="24" spans="1:14" ht="42.75" customHeight="1">
      <c r="A24" s="28"/>
      <c r="B24" s="28"/>
      <c r="C24" s="37"/>
      <c r="D24" s="37"/>
      <c r="E24" s="28"/>
      <c r="F24" s="28"/>
      <c r="G24" s="28"/>
      <c r="H24" s="28"/>
      <c r="I24" s="28"/>
      <c r="J24" s="28"/>
      <c r="K24" s="135" t="str">
        <f t="shared" si="4"/>
        <v>/</v>
      </c>
      <c r="L24" s="54" t="str">
        <f t="shared" si="5"/>
        <v>/</v>
      </c>
      <c r="M24" s="54" t="str">
        <f t="shared" si="6"/>
        <v>/</v>
      </c>
    </row>
    <row r="25" spans="1:14" ht="42.75" customHeight="1">
      <c r="A25" s="18" t="s">
        <v>12</v>
      </c>
      <c r="B25" s="19"/>
      <c r="C25" s="272" t="s">
        <v>24</v>
      </c>
      <c r="D25" s="273"/>
      <c r="E25" s="13"/>
      <c r="F25" s="272" t="str">
        <f>C25</f>
        <v>GROUPE B</v>
      </c>
      <c r="G25" s="276"/>
      <c r="H25" s="272"/>
      <c r="I25" s="276"/>
      <c r="J25" s="272"/>
      <c r="K25" s="136" t="str">
        <f t="shared" si="4"/>
        <v>/</v>
      </c>
      <c r="L25" s="60" t="str">
        <f t="shared" si="5"/>
        <v>/</v>
      </c>
      <c r="M25" s="60" t="str">
        <f t="shared" si="6"/>
        <v>/</v>
      </c>
    </row>
    <row r="26" spans="1:14" ht="42.75" customHeight="1">
      <c r="A26" s="20">
        <v>2</v>
      </c>
      <c r="B26" s="21"/>
      <c r="C26" s="222" t="s">
        <v>11</v>
      </c>
      <c r="D26" s="222" t="s">
        <v>18</v>
      </c>
      <c r="E26" s="10"/>
      <c r="F26" s="222" t="s">
        <v>19</v>
      </c>
      <c r="G26" s="67" t="s">
        <v>20</v>
      </c>
      <c r="H26" s="292" t="s">
        <v>21</v>
      </c>
      <c r="I26" s="293"/>
      <c r="J26" s="68" t="s">
        <v>22</v>
      </c>
      <c r="K26" s="135" t="str">
        <f t="shared" si="4"/>
        <v>ÉQUIPE 1</v>
      </c>
      <c r="L26" s="54" t="str">
        <f t="shared" si="5"/>
        <v>/</v>
      </c>
      <c r="M26" s="54" t="str">
        <f t="shared" si="6"/>
        <v>/</v>
      </c>
    </row>
    <row r="27" spans="1:14" ht="42.75" customHeight="1">
      <c r="A27" s="22" t="s">
        <v>13</v>
      </c>
      <c r="B27" s="23"/>
      <c r="C27" s="221" t="s">
        <v>113</v>
      </c>
      <c r="D27" s="47"/>
      <c r="E27" s="13"/>
      <c r="F27" s="48">
        <v>41364.375</v>
      </c>
      <c r="G27" s="221" t="s">
        <v>113</v>
      </c>
      <c r="H27" s="70"/>
      <c r="I27" s="51"/>
      <c r="J27" s="221" t="s">
        <v>133</v>
      </c>
      <c r="K27" s="136" t="str">
        <f t="shared" si="4"/>
        <v>/</v>
      </c>
      <c r="L27" s="60" t="str">
        <f t="shared" si="5"/>
        <v>/</v>
      </c>
      <c r="M27" s="60" t="str">
        <f t="shared" si="6"/>
        <v>/</v>
      </c>
    </row>
    <row r="28" spans="1:14" ht="42.75" customHeight="1">
      <c r="A28" s="24" t="s">
        <v>29</v>
      </c>
      <c r="B28" s="25"/>
      <c r="C28" s="221" t="s">
        <v>133</v>
      </c>
      <c r="D28" s="47"/>
      <c r="E28" s="13"/>
      <c r="F28" s="48">
        <v>0.3923611111111111</v>
      </c>
      <c r="G28" s="216" t="s">
        <v>137</v>
      </c>
      <c r="H28" s="70"/>
      <c r="I28" s="51"/>
      <c r="J28" s="244" t="s">
        <v>84</v>
      </c>
      <c r="K28" s="135" t="str">
        <f t="shared" si="4"/>
        <v>/</v>
      </c>
      <c r="L28" s="54" t="str">
        <f t="shared" si="5"/>
        <v>/</v>
      </c>
      <c r="M28" s="54" t="str">
        <f t="shared" si="6"/>
        <v>/</v>
      </c>
    </row>
    <row r="29" spans="1:14" ht="42.75" customHeight="1">
      <c r="A29" s="26"/>
      <c r="B29" s="27"/>
      <c r="C29" s="216" t="s">
        <v>137</v>
      </c>
      <c r="D29" s="47"/>
      <c r="E29" s="13"/>
      <c r="F29" s="48">
        <v>0.40972222222222227</v>
      </c>
      <c r="G29" s="245" t="s">
        <v>93</v>
      </c>
      <c r="H29" s="70"/>
      <c r="I29" s="51"/>
      <c r="J29" s="245" t="s">
        <v>143</v>
      </c>
      <c r="K29" s="136" t="str">
        <f t="shared" si="4"/>
        <v>/</v>
      </c>
      <c r="L29" s="60" t="str">
        <f t="shared" si="5"/>
        <v>/</v>
      </c>
      <c r="M29" s="60" t="str">
        <f t="shared" si="6"/>
        <v>/</v>
      </c>
    </row>
    <row r="30" spans="1:14" ht="42.75" customHeight="1">
      <c r="A30" s="28"/>
      <c r="B30" s="29"/>
      <c r="C30" s="244" t="s">
        <v>84</v>
      </c>
      <c r="D30" s="47"/>
      <c r="E30" s="13"/>
      <c r="F30" s="48">
        <v>0.43402777777777773</v>
      </c>
      <c r="G30" s="246" t="s">
        <v>127</v>
      </c>
      <c r="H30" s="70"/>
      <c r="I30" s="51"/>
      <c r="J30" s="221" t="s">
        <v>133</v>
      </c>
      <c r="K30" s="135" t="str">
        <f t="shared" si="4"/>
        <v>/</v>
      </c>
      <c r="L30" s="54" t="str">
        <f t="shared" si="5"/>
        <v>/</v>
      </c>
      <c r="M30" s="54" t="str">
        <f t="shared" si="6"/>
        <v>/</v>
      </c>
    </row>
    <row r="31" spans="1:14" ht="42.75" customHeight="1">
      <c r="A31" s="30"/>
      <c r="B31" s="31"/>
      <c r="C31" s="245" t="s">
        <v>93</v>
      </c>
      <c r="D31" s="47"/>
      <c r="E31" s="13"/>
      <c r="F31" s="48">
        <v>0.44444444444444442</v>
      </c>
      <c r="G31" s="221" t="s">
        <v>113</v>
      </c>
      <c r="H31" s="70"/>
      <c r="I31" s="51"/>
      <c r="J31" s="244" t="s">
        <v>84</v>
      </c>
      <c r="K31" s="92"/>
      <c r="L31" s="93"/>
      <c r="M31" s="93"/>
      <c r="N31" s="104"/>
    </row>
    <row r="32" spans="1:14" ht="42.75" customHeight="1">
      <c r="A32" s="28"/>
      <c r="B32" s="16"/>
      <c r="C32" s="245" t="s">
        <v>143</v>
      </c>
      <c r="D32" s="47"/>
      <c r="E32" s="13"/>
      <c r="F32" s="48">
        <v>0.46180555555555558</v>
      </c>
      <c r="G32" s="216" t="s">
        <v>137</v>
      </c>
      <c r="H32" s="70"/>
      <c r="I32" s="51"/>
      <c r="J32" s="245" t="s">
        <v>93</v>
      </c>
      <c r="K32" s="98"/>
      <c r="L32" s="34"/>
      <c r="M32" s="34"/>
      <c r="N32" s="104"/>
    </row>
    <row r="33" spans="1:14" ht="42.75" customHeight="1">
      <c r="A33" s="30"/>
      <c r="B33" s="31"/>
      <c r="C33" s="246" t="s">
        <v>127</v>
      </c>
      <c r="D33" s="47"/>
      <c r="E33" s="13"/>
      <c r="F33" s="48">
        <v>0.47916666666666669</v>
      </c>
      <c r="G33" s="245" t="s">
        <v>143</v>
      </c>
      <c r="H33" s="70"/>
      <c r="I33" s="51"/>
      <c r="J33" s="246" t="s">
        <v>127</v>
      </c>
      <c r="K33" s="104"/>
      <c r="L33" s="104"/>
      <c r="M33" s="104"/>
      <c r="N33" s="104"/>
    </row>
    <row r="34" spans="1:14" ht="42.75" customHeight="1">
      <c r="A34" s="32"/>
      <c r="B34" s="37"/>
      <c r="C34" s="106"/>
      <c r="D34" s="78"/>
      <c r="E34" s="33"/>
      <c r="F34" s="48">
        <v>0.49652777777777773</v>
      </c>
      <c r="G34" s="221" t="s">
        <v>133</v>
      </c>
      <c r="H34" s="70"/>
      <c r="I34" s="51"/>
      <c r="J34" s="244" t="s">
        <v>84</v>
      </c>
      <c r="K34" s="104"/>
      <c r="L34" s="104"/>
      <c r="M34" s="104"/>
      <c r="N34" s="104"/>
    </row>
    <row r="35" spans="1:14" ht="42.75" customHeight="1">
      <c r="A35" s="72"/>
      <c r="B35" s="38"/>
      <c r="C35" s="106"/>
      <c r="D35" s="78"/>
      <c r="E35" s="35"/>
      <c r="F35" s="48">
        <v>0.51388888888888895</v>
      </c>
      <c r="G35" s="221" t="s">
        <v>113</v>
      </c>
      <c r="H35" s="70"/>
      <c r="I35" s="51"/>
      <c r="J35" s="216" t="s">
        <v>137</v>
      </c>
      <c r="K35" s="104"/>
      <c r="L35" s="104"/>
      <c r="M35" s="104"/>
      <c r="N35" s="104"/>
    </row>
    <row r="36" spans="1:14" ht="42.75" customHeight="1">
      <c r="A36" s="32"/>
      <c r="B36" s="37"/>
      <c r="C36" s="106"/>
      <c r="D36" s="78"/>
      <c r="E36" s="33"/>
      <c r="F36" s="48">
        <v>0.53125</v>
      </c>
      <c r="G36" s="246" t="s">
        <v>127</v>
      </c>
      <c r="H36" s="70"/>
      <c r="I36" s="51"/>
      <c r="J36" s="245" t="s">
        <v>93</v>
      </c>
      <c r="K36" s="104"/>
      <c r="L36" s="104"/>
      <c r="M36" s="104"/>
      <c r="N36" s="104"/>
    </row>
    <row r="37" spans="1:14" ht="42.75" customHeight="1">
      <c r="A37" s="76"/>
      <c r="B37" s="38"/>
      <c r="C37" s="106"/>
      <c r="D37" s="78"/>
      <c r="E37" s="35"/>
      <c r="F37" s="48">
        <v>0.54861111111111105</v>
      </c>
      <c r="G37" s="245" t="s">
        <v>143</v>
      </c>
      <c r="H37" s="70"/>
      <c r="I37" s="51"/>
      <c r="J37" s="221" t="s">
        <v>113</v>
      </c>
      <c r="K37" s="104"/>
      <c r="L37" s="104"/>
      <c r="M37" s="104"/>
      <c r="N37" s="104"/>
    </row>
    <row r="38" spans="1:14" ht="42.75" customHeight="1">
      <c r="A38" s="37"/>
      <c r="B38" s="37"/>
      <c r="C38" s="106"/>
      <c r="D38" s="78"/>
      <c r="E38" s="33"/>
      <c r="F38" s="48">
        <v>0.56597222222222221</v>
      </c>
      <c r="G38" s="244" t="s">
        <v>84</v>
      </c>
      <c r="H38" s="70"/>
      <c r="I38" s="51"/>
      <c r="J38" s="246" t="s">
        <v>127</v>
      </c>
      <c r="K38" s="104"/>
      <c r="L38" s="104"/>
      <c r="M38" s="104"/>
      <c r="N38" s="104"/>
    </row>
    <row r="39" spans="1:14" ht="42.75" customHeight="1">
      <c r="A39" s="38"/>
      <c r="B39" s="38"/>
      <c r="C39" s="106"/>
      <c r="D39" s="78"/>
      <c r="E39" s="35"/>
      <c r="F39" s="48">
        <v>0.58333333333333337</v>
      </c>
      <c r="G39" s="245" t="s">
        <v>93</v>
      </c>
      <c r="H39" s="70"/>
      <c r="I39" s="51"/>
      <c r="J39" s="221" t="s">
        <v>133</v>
      </c>
      <c r="K39" s="104"/>
      <c r="L39" s="104"/>
      <c r="M39" s="104"/>
      <c r="N39" s="104"/>
    </row>
    <row r="40" spans="1:14" ht="42.75" customHeight="1">
      <c r="A40" s="37"/>
      <c r="B40" s="37"/>
      <c r="C40" s="106"/>
      <c r="D40" s="78"/>
      <c r="E40" s="33"/>
      <c r="F40" s="48">
        <v>0.60069444444444442</v>
      </c>
      <c r="G40" s="216" t="s">
        <v>137</v>
      </c>
      <c r="H40" s="70"/>
      <c r="I40" s="51"/>
      <c r="J40" s="245" t="s">
        <v>143</v>
      </c>
      <c r="K40" s="104"/>
      <c r="L40" s="104"/>
      <c r="M40" s="104"/>
      <c r="N40" s="104"/>
    </row>
    <row r="41" spans="1:14" ht="18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104"/>
      <c r="L41" s="104"/>
      <c r="M41" s="104"/>
      <c r="N41" s="104"/>
    </row>
    <row r="42" spans="1:14" ht="18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</row>
    <row r="43" spans="1:14" ht="18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</sheetData>
  <mergeCells count="8">
    <mergeCell ref="H26:I26"/>
    <mergeCell ref="F8:J8"/>
    <mergeCell ref="C8:D8"/>
    <mergeCell ref="A1:A2"/>
    <mergeCell ref="C1:E1"/>
    <mergeCell ref="H9:I9"/>
    <mergeCell ref="C25:D25"/>
    <mergeCell ref="F25:J25"/>
  </mergeCells>
  <pageMargins left="0.75" right="0.75" top="1" bottom="1" header="0.5" footer="0.5"/>
  <pageSetup scale="36" orientation="portrait" r:id="rId1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30"/>
  <sheetViews>
    <sheetView showGridLines="0" workbookViewId="0">
      <selection activeCell="C6" sqref="C6"/>
    </sheetView>
  </sheetViews>
  <sheetFormatPr baseColWidth="10" defaultColWidth="12.19921875" defaultRowHeight="18" customHeight="1"/>
  <cols>
    <col min="1" max="1" width="19.19921875" style="103" customWidth="1"/>
    <col min="2" max="2" width="6.09765625" style="103" customWidth="1"/>
    <col min="3" max="3" width="19.19921875" style="103" customWidth="1"/>
    <col min="4" max="4" width="7" style="103" customWidth="1"/>
    <col min="5" max="5" width="15.19921875" style="103" customWidth="1"/>
    <col min="6" max="7" width="19.19921875" style="103" customWidth="1"/>
    <col min="8" max="9" width="6.19921875" style="103" customWidth="1"/>
    <col min="10" max="10" width="19.19921875" style="103" customWidth="1"/>
    <col min="11" max="13" width="19.19921875" style="103" hidden="1" customWidth="1"/>
    <col min="14" max="256" width="12.19921875" style="103" customWidth="1"/>
  </cols>
  <sheetData>
    <row r="1" spans="1:13" ht="42.75" customHeight="1">
      <c r="A1" s="267" t="s">
        <v>104</v>
      </c>
      <c r="B1" s="10"/>
      <c r="C1" s="281" t="s">
        <v>180</v>
      </c>
      <c r="D1" s="282"/>
      <c r="E1" s="283"/>
      <c r="F1" s="5"/>
      <c r="G1" s="28"/>
      <c r="H1" s="28"/>
      <c r="I1" s="28"/>
      <c r="J1" s="28"/>
      <c r="K1" s="28"/>
      <c r="L1" s="28"/>
      <c r="M1" s="37"/>
    </row>
    <row r="2" spans="1:13" ht="42.75" customHeight="1">
      <c r="A2" s="268"/>
      <c r="B2" s="7"/>
      <c r="C2" s="26"/>
      <c r="D2" s="26"/>
      <c r="E2" s="26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2.0833333333333332E-2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 thickBot="1">
      <c r="A9" s="20">
        <v>1</v>
      </c>
      <c r="B9" s="21"/>
      <c r="C9" s="222" t="s">
        <v>11</v>
      </c>
      <c r="D9" s="222" t="s">
        <v>18</v>
      </c>
      <c r="E9" s="10"/>
      <c r="F9" s="222" t="s">
        <v>19</v>
      </c>
      <c r="G9" s="67" t="s">
        <v>20</v>
      </c>
      <c r="H9" s="292" t="s">
        <v>21</v>
      </c>
      <c r="I9" s="293"/>
      <c r="J9" s="68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248" t="s">
        <v>35</v>
      </c>
      <c r="D10" s="47">
        <f t="shared" ref="D10" si="0">COUNTIF($K$10:$K$18,$C10)*3+COUNTIF($L$10:$M$18,$C10)</f>
        <v>0</v>
      </c>
      <c r="E10" s="13"/>
      <c r="F10" s="48">
        <v>0.5625</v>
      </c>
      <c r="G10" s="248" t="s">
        <v>178</v>
      </c>
      <c r="H10" s="70"/>
      <c r="I10" s="51"/>
      <c r="J10" s="217" t="s">
        <v>113</v>
      </c>
      <c r="K10" s="135" t="str">
        <f t="shared" ref="K10:K15" si="1">IF(AND($H10=$I10,AND(NOT(ISBLANK($I10)),NOT(ISBLANK($I10)))),"ÉGALITÉ",IF($H10&lt;$I10,$J10,IF($H10&gt;$I10,$G10,"/")))</f>
        <v>/</v>
      </c>
      <c r="L10" s="54" t="str">
        <f t="shared" ref="L10:L15" si="2">IF($K10="ÉGALITÉ",$G10,"/")</f>
        <v>/</v>
      </c>
      <c r="M10" s="54" t="str">
        <f t="shared" ref="M10:M15" si="3">IF($K10="ÉGALITÉ",$J10,"/")</f>
        <v>/</v>
      </c>
    </row>
    <row r="11" spans="1:13" ht="42.75" customHeight="1" thickBot="1">
      <c r="A11" s="24" t="str">
        <f>IF(OR(A9=1,A9=2,A9=3,A9=4),"SYNTHÉTIQUE","HERBE")</f>
        <v>SYNTHÉTIQUE</v>
      </c>
      <c r="B11" s="25"/>
      <c r="C11" s="217" t="s">
        <v>113</v>
      </c>
      <c r="D11" s="55">
        <f>COUNTIF($K$10:$K$18,$C11)*3+COUNTIF($L$10:$M$18,$C11)</f>
        <v>0</v>
      </c>
      <c r="E11" s="13"/>
      <c r="F11" s="56">
        <f>F10+$A$4+$A$6</f>
        <v>0.58680555555555558</v>
      </c>
      <c r="G11" s="217" t="s">
        <v>136</v>
      </c>
      <c r="H11" s="70"/>
      <c r="I11" s="51"/>
      <c r="J11" s="249" t="s">
        <v>115</v>
      </c>
      <c r="K11" s="136" t="str">
        <f t="shared" si="1"/>
        <v>/</v>
      </c>
      <c r="L11" s="60" t="str">
        <f t="shared" si="2"/>
        <v>/</v>
      </c>
      <c r="M11" s="60" t="str">
        <f t="shared" si="3"/>
        <v>/</v>
      </c>
    </row>
    <row r="12" spans="1:13" ht="42.75" customHeight="1">
      <c r="A12" s="26"/>
      <c r="B12" s="27"/>
      <c r="C12" s="217" t="s">
        <v>136</v>
      </c>
      <c r="D12" s="47">
        <f>COUNTIF($K$10:$K$18,$C12)*3+COUNTIF($L$10:$M$18,$C12)</f>
        <v>0</v>
      </c>
      <c r="E12" s="13"/>
      <c r="F12" s="48">
        <f t="shared" ref="F12:F18" si="4">F11+$A$4+$A$6</f>
        <v>0.61111111111111116</v>
      </c>
      <c r="G12" s="248" t="s">
        <v>121</v>
      </c>
      <c r="H12" s="70"/>
      <c r="I12" s="51"/>
      <c r="J12" s="217" t="s">
        <v>124</v>
      </c>
      <c r="K12" s="135" t="str">
        <f t="shared" si="1"/>
        <v>/</v>
      </c>
      <c r="L12" s="54" t="str">
        <f t="shared" si="2"/>
        <v>/</v>
      </c>
      <c r="M12" s="54" t="str">
        <f t="shared" si="3"/>
        <v>/</v>
      </c>
    </row>
    <row r="13" spans="1:13" ht="42.75" customHeight="1" thickBot="1">
      <c r="A13" s="28"/>
      <c r="B13" s="29"/>
      <c r="C13" s="249" t="s">
        <v>115</v>
      </c>
      <c r="D13" s="55">
        <f>COUNTIF($K$10:$K$18,$C13)*3+COUNTIF($L$10:$M$18,$C13)</f>
        <v>0</v>
      </c>
      <c r="E13" s="13"/>
      <c r="F13" s="56">
        <f t="shared" si="4"/>
        <v>0.63541666666666674</v>
      </c>
      <c r="G13" s="217" t="s">
        <v>113</v>
      </c>
      <c r="H13" s="70"/>
      <c r="I13" s="51"/>
      <c r="J13" s="217" t="s">
        <v>136</v>
      </c>
      <c r="K13" s="136" t="str">
        <f t="shared" si="1"/>
        <v>/</v>
      </c>
      <c r="L13" s="60" t="str">
        <f t="shared" si="2"/>
        <v>/</v>
      </c>
      <c r="M13" s="60" t="str">
        <f t="shared" si="3"/>
        <v>/</v>
      </c>
    </row>
    <row r="14" spans="1:13" ht="42.75" customHeight="1">
      <c r="A14" s="30"/>
      <c r="B14" s="31"/>
      <c r="C14" s="248" t="s">
        <v>121</v>
      </c>
      <c r="D14" s="47">
        <f>COUNTIF($K$10:$K$18,$C14)*3+COUNTIF($L$10:$M$18,$C14)</f>
        <v>0</v>
      </c>
      <c r="E14" s="13"/>
      <c r="F14" s="48">
        <f t="shared" si="4"/>
        <v>0.65972222222222232</v>
      </c>
      <c r="G14" s="248" t="s">
        <v>178</v>
      </c>
      <c r="H14" s="70"/>
      <c r="I14" s="51"/>
      <c r="J14" s="248" t="s">
        <v>121</v>
      </c>
      <c r="K14" s="135" t="str">
        <f t="shared" si="1"/>
        <v>/</v>
      </c>
      <c r="L14" s="54" t="str">
        <f t="shared" si="2"/>
        <v>/</v>
      </c>
      <c r="M14" s="54" t="str">
        <f t="shared" si="3"/>
        <v>/</v>
      </c>
    </row>
    <row r="15" spans="1:13" ht="42.75" customHeight="1" thickBot="1">
      <c r="A15" s="28"/>
      <c r="B15" s="16"/>
      <c r="C15" s="217" t="s">
        <v>124</v>
      </c>
      <c r="D15" s="55">
        <f>COUNTIF($K$10:$K$18,$C15)*3+COUNTIF($L$10:$M$18,$C15)</f>
        <v>0</v>
      </c>
      <c r="E15" s="13"/>
      <c r="F15" s="56">
        <f t="shared" si="4"/>
        <v>0.6840277777777779</v>
      </c>
      <c r="G15" s="217" t="s">
        <v>124</v>
      </c>
      <c r="H15" s="70"/>
      <c r="I15" s="51"/>
      <c r="J15" s="249" t="s">
        <v>115</v>
      </c>
      <c r="K15" s="136" t="str">
        <f t="shared" si="1"/>
        <v>/</v>
      </c>
      <c r="L15" s="60" t="str">
        <f t="shared" si="2"/>
        <v>/</v>
      </c>
      <c r="M15" s="60" t="str">
        <f t="shared" si="3"/>
        <v>/</v>
      </c>
    </row>
    <row r="16" spans="1:13" ht="42.75" customHeight="1" thickBot="1">
      <c r="A16" s="30"/>
      <c r="B16" s="30"/>
      <c r="C16" s="26"/>
      <c r="D16" s="26"/>
      <c r="E16" s="31"/>
      <c r="F16" s="48">
        <f t="shared" si="4"/>
        <v>0.70833333333333348</v>
      </c>
      <c r="G16" s="217" t="s">
        <v>113</v>
      </c>
      <c r="H16" s="70"/>
      <c r="I16" s="51"/>
      <c r="J16" s="248" t="s">
        <v>121</v>
      </c>
      <c r="K16" s="61"/>
      <c r="L16" s="61"/>
      <c r="M16" s="62"/>
    </row>
    <row r="17" spans="1:13" ht="42.75" customHeight="1" thickBot="1">
      <c r="A17" s="32"/>
      <c r="B17" s="37"/>
      <c r="C17" s="285"/>
      <c r="D17" s="286"/>
      <c r="E17" s="33"/>
      <c r="F17" s="56">
        <f t="shared" si="4"/>
        <v>0.73263888888888906</v>
      </c>
      <c r="G17" s="248" t="s">
        <v>178</v>
      </c>
      <c r="H17" s="70"/>
      <c r="I17" s="51"/>
      <c r="J17" s="249" t="s">
        <v>115</v>
      </c>
      <c r="K17" s="133"/>
      <c r="L17" s="44"/>
      <c r="M17" s="44"/>
    </row>
    <row r="18" spans="1:13" ht="42.75" customHeight="1">
      <c r="A18" s="72"/>
      <c r="B18" s="38"/>
      <c r="C18" s="73"/>
      <c r="D18" s="73"/>
      <c r="E18" s="35"/>
      <c r="F18" s="48">
        <f t="shared" si="4"/>
        <v>0.75694444444444464</v>
      </c>
      <c r="G18" s="217" t="s">
        <v>124</v>
      </c>
      <c r="H18" s="70"/>
      <c r="I18" s="51"/>
      <c r="J18" s="217" t="s">
        <v>136</v>
      </c>
      <c r="K18" s="134" t="s">
        <v>23</v>
      </c>
      <c r="L18" s="44"/>
      <c r="M18" s="44"/>
    </row>
    <row r="19" spans="1:13" ht="42.75" customHeight="1">
      <c r="A19" s="43"/>
      <c r="B19" s="37"/>
      <c r="C19" s="43"/>
      <c r="D19" s="43"/>
      <c r="E19" s="37"/>
      <c r="F19" s="65"/>
      <c r="G19" s="65"/>
      <c r="H19" s="65"/>
      <c r="I19" s="65"/>
      <c r="J19" s="65"/>
      <c r="K19" s="136" t="str">
        <f t="shared" ref="K19:K24" si="5">IF(AND($H19=$I19,AND(NOT(ISBLANK($I19)),NOT(ISBLANK($I19)))),"ÉGALITÉ",IF($H19&lt;$I19,$J19,IF($H19&gt;$I19,$G19,"/")))</f>
        <v>/</v>
      </c>
      <c r="L19" s="60" t="str">
        <f t="shared" ref="L19:L24" si="6">IF($K19="ÉGALITÉ",$G19,"/")</f>
        <v>/</v>
      </c>
      <c r="M19" s="60" t="str">
        <f t="shared" ref="M19:M24" si="7">IF($K19="ÉGALITÉ",$J19,"/")</f>
        <v>/</v>
      </c>
    </row>
    <row r="20" spans="1:13" ht="42.75" customHeight="1">
      <c r="A20" s="18" t="s">
        <v>12</v>
      </c>
      <c r="B20" s="13"/>
      <c r="C20" s="272" t="s">
        <v>24</v>
      </c>
      <c r="D20" s="273"/>
      <c r="E20" s="13"/>
      <c r="F20" s="272" t="str">
        <f>C20</f>
        <v>GROUPE B</v>
      </c>
      <c r="G20" s="276"/>
      <c r="H20" s="272"/>
      <c r="I20" s="276"/>
      <c r="J20" s="272"/>
      <c r="K20" s="135" t="str">
        <f t="shared" si="5"/>
        <v>/</v>
      </c>
      <c r="L20" s="54" t="str">
        <f t="shared" si="6"/>
        <v>/</v>
      </c>
      <c r="M20" s="54" t="str">
        <f t="shared" si="7"/>
        <v>/</v>
      </c>
    </row>
    <row r="21" spans="1:13" ht="42.75" customHeight="1">
      <c r="A21" s="20">
        <v>2</v>
      </c>
      <c r="B21" s="10"/>
      <c r="C21" s="222" t="s">
        <v>11</v>
      </c>
      <c r="D21" s="222" t="s">
        <v>18</v>
      </c>
      <c r="E21" s="10"/>
      <c r="F21" s="222" t="s">
        <v>19</v>
      </c>
      <c r="G21" s="67" t="s">
        <v>20</v>
      </c>
      <c r="H21" s="292" t="s">
        <v>21</v>
      </c>
      <c r="I21" s="293"/>
      <c r="J21" s="68" t="s">
        <v>22</v>
      </c>
      <c r="K21" s="136" t="str">
        <f t="shared" si="5"/>
        <v>ÉQUIPE 1</v>
      </c>
      <c r="L21" s="60" t="str">
        <f t="shared" si="6"/>
        <v>/</v>
      </c>
      <c r="M21" s="60" t="str">
        <f t="shared" si="7"/>
        <v>/</v>
      </c>
    </row>
    <row r="22" spans="1:13" ht="42.75" customHeight="1" thickBot="1">
      <c r="A22" s="22" t="s">
        <v>13</v>
      </c>
      <c r="B22" s="13"/>
      <c r="C22" s="217" t="s">
        <v>83</v>
      </c>
      <c r="D22" s="47">
        <f t="shared" ref="D22:D27" si="8">COUNTIF($K$22:$K$30,$C22)*3+COUNTIF($L$22:$M$30,$C22)</f>
        <v>0</v>
      </c>
      <c r="E22" s="13"/>
      <c r="F22" s="48">
        <f>F10</f>
        <v>0.5625</v>
      </c>
      <c r="G22" s="217" t="s">
        <v>83</v>
      </c>
      <c r="H22" s="70"/>
      <c r="I22" s="51"/>
      <c r="J22" s="249" t="s">
        <v>95</v>
      </c>
      <c r="K22" s="135" t="str">
        <f t="shared" si="5"/>
        <v>/</v>
      </c>
      <c r="L22" s="54" t="str">
        <f t="shared" si="6"/>
        <v>/</v>
      </c>
      <c r="M22" s="54" t="str">
        <f t="shared" si="7"/>
        <v>/</v>
      </c>
    </row>
    <row r="23" spans="1:13" ht="42.75" customHeight="1" thickBot="1">
      <c r="A23" s="24" t="s">
        <v>29</v>
      </c>
      <c r="B23" s="10"/>
      <c r="C23" s="249" t="s">
        <v>95</v>
      </c>
      <c r="D23" s="55">
        <f t="shared" si="8"/>
        <v>0</v>
      </c>
      <c r="E23" s="13"/>
      <c r="F23" s="56">
        <f t="shared" ref="F23:F30" si="9">F22+$A$4+$A$6</f>
        <v>0.58680555555555558</v>
      </c>
      <c r="G23" s="250" t="s">
        <v>133</v>
      </c>
      <c r="H23" s="70"/>
      <c r="I23" s="51"/>
      <c r="J23" s="217" t="s">
        <v>140</v>
      </c>
      <c r="K23" s="136" t="str">
        <f t="shared" si="5"/>
        <v>/</v>
      </c>
      <c r="L23" s="60" t="str">
        <f t="shared" si="6"/>
        <v>/</v>
      </c>
      <c r="M23" s="60" t="str">
        <f t="shared" si="7"/>
        <v>/</v>
      </c>
    </row>
    <row r="24" spans="1:13" ht="42.75" customHeight="1">
      <c r="A24" s="26"/>
      <c r="B24" s="31"/>
      <c r="C24" s="250" t="s">
        <v>133</v>
      </c>
      <c r="D24" s="47">
        <f t="shared" si="8"/>
        <v>0</v>
      </c>
      <c r="E24" s="13"/>
      <c r="F24" s="48">
        <f t="shared" si="9"/>
        <v>0.61111111111111116</v>
      </c>
      <c r="G24" s="217" t="s">
        <v>141</v>
      </c>
      <c r="H24" s="70"/>
      <c r="I24" s="51"/>
      <c r="J24" s="217" t="s">
        <v>80</v>
      </c>
      <c r="K24" s="135" t="str">
        <f t="shared" si="5"/>
        <v>/</v>
      </c>
      <c r="L24" s="54" t="str">
        <f t="shared" si="6"/>
        <v>/</v>
      </c>
      <c r="M24" s="54" t="str">
        <f t="shared" si="7"/>
        <v>/</v>
      </c>
    </row>
    <row r="25" spans="1:13" ht="42.75" customHeight="1">
      <c r="A25" s="28"/>
      <c r="B25" s="16"/>
      <c r="C25" s="217" t="s">
        <v>141</v>
      </c>
      <c r="D25" s="55">
        <f t="shared" si="8"/>
        <v>0</v>
      </c>
      <c r="E25" s="13"/>
      <c r="F25" s="56">
        <f t="shared" si="9"/>
        <v>0.63541666666666674</v>
      </c>
      <c r="G25" s="217" t="s">
        <v>83</v>
      </c>
      <c r="H25" s="70"/>
      <c r="I25" s="51"/>
      <c r="J25" s="217" t="s">
        <v>140</v>
      </c>
      <c r="K25" s="64"/>
      <c r="L25" s="64"/>
      <c r="M25" s="101"/>
    </row>
    <row r="26" spans="1:13" ht="42.75" customHeight="1" thickBot="1">
      <c r="A26" s="30"/>
      <c r="B26" s="31"/>
      <c r="C26" s="217" t="s">
        <v>140</v>
      </c>
      <c r="D26" s="47">
        <f t="shared" si="8"/>
        <v>0</v>
      </c>
      <c r="E26" s="13"/>
      <c r="F26" s="48">
        <f t="shared" si="9"/>
        <v>0.65972222222222232</v>
      </c>
      <c r="G26" s="249" t="s">
        <v>95</v>
      </c>
      <c r="H26" s="70"/>
      <c r="I26" s="51"/>
      <c r="J26" s="217" t="s">
        <v>141</v>
      </c>
    </row>
    <row r="27" spans="1:13" ht="42.75" customHeight="1">
      <c r="A27" s="28"/>
      <c r="B27" s="16"/>
      <c r="C27" s="217" t="s">
        <v>80</v>
      </c>
      <c r="D27" s="55">
        <f t="shared" si="8"/>
        <v>0</v>
      </c>
      <c r="E27" s="13"/>
      <c r="F27" s="56">
        <f t="shared" si="9"/>
        <v>0.6840277777777779</v>
      </c>
      <c r="G27" s="250" t="s">
        <v>133</v>
      </c>
      <c r="H27" s="70"/>
      <c r="I27" s="51"/>
      <c r="J27" s="217" t="s">
        <v>80</v>
      </c>
    </row>
    <row r="28" spans="1:13" ht="42.75" customHeight="1">
      <c r="A28" s="34"/>
      <c r="B28" s="38"/>
      <c r="C28" s="294"/>
      <c r="D28" s="295"/>
      <c r="E28" s="35"/>
      <c r="F28" s="48">
        <f t="shared" si="9"/>
        <v>0.70833333333333348</v>
      </c>
      <c r="G28" s="217" t="s">
        <v>83</v>
      </c>
      <c r="H28" s="70"/>
      <c r="I28" s="51"/>
      <c r="J28" s="217" t="s">
        <v>141</v>
      </c>
    </row>
    <row r="29" spans="1:13" ht="42.75" customHeight="1">
      <c r="A29" s="251"/>
      <c r="B29" s="37"/>
      <c r="C29" s="79"/>
      <c r="D29" s="79"/>
      <c r="E29" s="33"/>
      <c r="F29" s="56">
        <f t="shared" si="9"/>
        <v>0.73263888888888906</v>
      </c>
      <c r="G29" s="217" t="s">
        <v>80</v>
      </c>
      <c r="H29" s="70"/>
      <c r="I29" s="51"/>
      <c r="J29" s="217" t="s">
        <v>140</v>
      </c>
    </row>
    <row r="30" spans="1:13" ht="42.75" customHeight="1" thickBot="1">
      <c r="A30" s="34"/>
      <c r="B30" s="38"/>
      <c r="C30" s="77"/>
      <c r="D30" s="78"/>
      <c r="E30" s="35"/>
      <c r="F30" s="48">
        <f t="shared" si="9"/>
        <v>0.75694444444444464</v>
      </c>
      <c r="G30" s="249" t="s">
        <v>95</v>
      </c>
      <c r="H30" s="70"/>
      <c r="I30" s="51"/>
      <c r="J30" s="250" t="s">
        <v>133</v>
      </c>
    </row>
  </sheetData>
  <mergeCells count="10">
    <mergeCell ref="C20:D20"/>
    <mergeCell ref="F20:J20"/>
    <mergeCell ref="H21:I21"/>
    <mergeCell ref="C28:D28"/>
    <mergeCell ref="C17:D17"/>
    <mergeCell ref="A1:A2"/>
    <mergeCell ref="C1:E1"/>
    <mergeCell ref="C8:D8"/>
    <mergeCell ref="F8:J8"/>
    <mergeCell ref="H9:I9"/>
  </mergeCells>
  <pageMargins left="0.75" right="0.75" top="1" bottom="1" header="0.5" footer="0.5"/>
  <pageSetup scale="47" orientation="portrait" r:id="rId1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35"/>
  <sheetViews>
    <sheetView showGridLines="0" topLeftCell="A10" workbookViewId="0">
      <selection activeCell="E23" sqref="E23"/>
    </sheetView>
  </sheetViews>
  <sheetFormatPr baseColWidth="10" defaultColWidth="12.19921875" defaultRowHeight="18" customHeight="1"/>
  <cols>
    <col min="1" max="1" width="19.19921875" style="104" customWidth="1"/>
    <col min="2" max="2" width="6.09765625" style="104" customWidth="1"/>
    <col min="3" max="3" width="19.19921875" style="104" customWidth="1"/>
    <col min="4" max="4" width="7" style="104" customWidth="1"/>
    <col min="5" max="7" width="19.19921875" style="104" customWidth="1"/>
    <col min="8" max="9" width="6.19921875" style="104" customWidth="1"/>
    <col min="10" max="10" width="19.19921875" style="104" customWidth="1"/>
    <col min="11" max="13" width="19.19921875" style="104" hidden="1" customWidth="1"/>
    <col min="14" max="256" width="12.19921875" style="104" customWidth="1"/>
  </cols>
  <sheetData>
    <row r="1" spans="1:13" ht="42.75" customHeight="1">
      <c r="A1" s="267" t="s">
        <v>97</v>
      </c>
      <c r="B1" s="5"/>
      <c r="C1" s="297" t="s">
        <v>179</v>
      </c>
      <c r="D1" s="298"/>
      <c r="E1" s="299"/>
      <c r="F1" s="28"/>
      <c r="G1" s="28"/>
      <c r="H1" s="28"/>
      <c r="I1" s="28"/>
      <c r="J1" s="28"/>
      <c r="K1" s="96"/>
      <c r="L1" s="97"/>
      <c r="M1" s="96"/>
    </row>
    <row r="2" spans="1:13" ht="42.75" customHeight="1">
      <c r="A2" s="268"/>
      <c r="B2" s="7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spans="1:13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  <c r="K3" s="28"/>
      <c r="L3" s="28"/>
      <c r="M3" s="37"/>
    </row>
    <row r="4" spans="1:13" ht="42.75" customHeight="1">
      <c r="A4" s="40">
        <v>1.3888888888888888E-2</v>
      </c>
      <c r="B4" s="7"/>
      <c r="C4" s="30"/>
      <c r="D4" s="30"/>
      <c r="E4" s="30"/>
      <c r="F4" s="30"/>
      <c r="G4" s="30"/>
      <c r="H4" s="30"/>
      <c r="I4" s="30"/>
      <c r="J4" s="30"/>
      <c r="K4" s="30"/>
      <c r="L4" s="30"/>
      <c r="M4" s="38"/>
    </row>
    <row r="5" spans="1:13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  <c r="K5" s="28"/>
      <c r="L5" s="28"/>
      <c r="M5" s="37"/>
    </row>
    <row r="6" spans="1:13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  <c r="K6" s="30"/>
      <c r="L6" s="30"/>
      <c r="M6" s="38"/>
    </row>
    <row r="7" spans="1:13" ht="42.75" customHeight="1">
      <c r="A7" s="64"/>
      <c r="B7" s="28"/>
      <c r="C7" s="28"/>
      <c r="D7" s="28"/>
      <c r="E7" s="28"/>
      <c r="F7" s="28"/>
      <c r="G7" s="28"/>
      <c r="H7" s="28"/>
      <c r="I7" s="28"/>
      <c r="J7" s="28"/>
      <c r="K7" s="42"/>
      <c r="L7" s="42"/>
      <c r="M7" s="43"/>
    </row>
    <row r="8" spans="1:13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  <c r="K8" s="133"/>
      <c r="L8" s="44"/>
      <c r="M8" s="44"/>
    </row>
    <row r="9" spans="1:13" ht="42.75" customHeight="1">
      <c r="A9" s="20">
        <v>1</v>
      </c>
      <c r="B9" s="21"/>
      <c r="C9" s="222" t="s">
        <v>11</v>
      </c>
      <c r="D9" s="222" t="s">
        <v>18</v>
      </c>
      <c r="E9" s="10"/>
      <c r="F9" s="222" t="s">
        <v>19</v>
      </c>
      <c r="G9" s="46" t="s">
        <v>20</v>
      </c>
      <c r="H9" s="277" t="s">
        <v>21</v>
      </c>
      <c r="I9" s="278"/>
      <c r="J9" s="46" t="s">
        <v>22</v>
      </c>
      <c r="K9" s="134" t="s">
        <v>23</v>
      </c>
      <c r="L9" s="44"/>
      <c r="M9" s="44"/>
    </row>
    <row r="10" spans="1:13" ht="42.75" customHeight="1">
      <c r="A10" s="22" t="s">
        <v>13</v>
      </c>
      <c r="B10" s="23"/>
      <c r="C10" s="205" t="s">
        <v>173</v>
      </c>
      <c r="D10" s="47">
        <f>COUNTIF($K$10:$K$19,C10)*3+COUNTIF($L$10:$M$19,C10)</f>
        <v>0</v>
      </c>
      <c r="E10" s="13"/>
      <c r="F10" s="48">
        <v>0.63541666666666663</v>
      </c>
      <c r="G10" s="82" t="str">
        <f>$C$10</f>
        <v>RAS ROMEO</v>
      </c>
      <c r="H10" s="50"/>
      <c r="I10" s="51"/>
      <c r="J10" s="52" t="str">
        <f>$C$11</f>
        <v>CR VISSENAKEN</v>
      </c>
      <c r="K10" s="135" t="str">
        <f t="shared" ref="K10:K18" si="0">IF(AND($H10=$I10,AND(NOT(ISBLANK($I10)),NOT(ISBLANK($I10)))),"ÉGALITÉ",IF($H10&lt;$I10,$J10,IF($H10&gt;$I10,$G10,"/")))</f>
        <v>/</v>
      </c>
      <c r="L10" s="54" t="str">
        <f t="shared" ref="L10:L18" si="1">IF($K10="ÉGALITÉ",$G10,"/")</f>
        <v>/</v>
      </c>
      <c r="M10" s="54" t="str">
        <f t="shared" ref="M10:M18" si="2">IF($K10="ÉGALITÉ",$J10,"/")</f>
        <v>/</v>
      </c>
    </row>
    <row r="11" spans="1:13" ht="42.75" customHeight="1">
      <c r="A11" s="24" t="str">
        <f>IF(OR(A9=1,A9=2,A9=3,A9=4),"SYNTHÉTIQUE","HERBE")</f>
        <v>SYNTHÉTIQUE</v>
      </c>
      <c r="B11" s="25"/>
      <c r="C11" s="206" t="s">
        <v>123</v>
      </c>
      <c r="D11" s="55">
        <f>COUNTIF($K$10:$K$19,C11)*3+COUNTIF($L$10:$M$19,C11)</f>
        <v>0</v>
      </c>
      <c r="E11" s="10"/>
      <c r="F11" s="56">
        <f t="shared" ref="F11:F19" si="3">F10+$A$4+$A$6</f>
        <v>0.65277777777777768</v>
      </c>
      <c r="G11" s="57" t="str">
        <f>$C$12</f>
        <v>UR LA LOUVIERE</v>
      </c>
      <c r="H11" s="50"/>
      <c r="I11" s="51"/>
      <c r="J11" s="58" t="str">
        <f>$C$13</f>
        <v>BX BRUSSELS</v>
      </c>
      <c r="K11" s="136" t="str">
        <f t="shared" si="0"/>
        <v>/</v>
      </c>
      <c r="L11" s="60" t="str">
        <f t="shared" si="1"/>
        <v>/</v>
      </c>
      <c r="M11" s="60" t="str">
        <f t="shared" si="2"/>
        <v>/</v>
      </c>
    </row>
    <row r="12" spans="1:13" ht="42.75" customHeight="1">
      <c r="A12" s="26"/>
      <c r="B12" s="27"/>
      <c r="C12" s="206" t="s">
        <v>89</v>
      </c>
      <c r="D12" s="47">
        <f>COUNTIF($K$10:$K$19,C12)*3+COUNTIF($L$10:$M$19,C12)</f>
        <v>0</v>
      </c>
      <c r="E12" s="13"/>
      <c r="F12" s="48">
        <f t="shared" si="3"/>
        <v>0.67013888888888873</v>
      </c>
      <c r="G12" s="49" t="str">
        <f>$C$11</f>
        <v>CR VISSENAKEN</v>
      </c>
      <c r="H12" s="50"/>
      <c r="I12" s="51"/>
      <c r="J12" s="52" t="str">
        <f>$C$12</f>
        <v>UR LA LOUVIERE</v>
      </c>
      <c r="K12" s="135" t="str">
        <f t="shared" si="0"/>
        <v>/</v>
      </c>
      <c r="L12" s="54" t="str">
        <f t="shared" si="1"/>
        <v>/</v>
      </c>
      <c r="M12" s="54" t="str">
        <f t="shared" si="2"/>
        <v>/</v>
      </c>
    </row>
    <row r="13" spans="1:13" ht="42.75" customHeight="1">
      <c r="A13" s="28"/>
      <c r="B13" s="29"/>
      <c r="C13" s="206" t="s">
        <v>116</v>
      </c>
      <c r="D13" s="55">
        <f>COUNTIF($K$10:$K$19,C13)*3+COUNTIF($L$10:$M$19,C13)</f>
        <v>0</v>
      </c>
      <c r="E13" s="10"/>
      <c r="F13" s="56">
        <f t="shared" si="3"/>
        <v>0.68749999999999978</v>
      </c>
      <c r="G13" s="83" t="str">
        <f>$C$10</f>
        <v>RAS ROMEO</v>
      </c>
      <c r="H13" s="50"/>
      <c r="I13" s="51"/>
      <c r="J13" s="58" t="str">
        <f>$C$13</f>
        <v>BX BRUSSELS</v>
      </c>
      <c r="K13" s="136" t="str">
        <f t="shared" si="0"/>
        <v>/</v>
      </c>
      <c r="L13" s="60" t="str">
        <f t="shared" si="1"/>
        <v>/</v>
      </c>
      <c r="M13" s="60" t="str">
        <f t="shared" si="2"/>
        <v>/</v>
      </c>
    </row>
    <row r="14" spans="1:13" ht="42.75" customHeight="1">
      <c r="A14" s="30"/>
      <c r="B14" s="31"/>
      <c r="C14" s="206" t="s">
        <v>32</v>
      </c>
      <c r="D14" s="47">
        <f>COUNTIF($K$10:$K$19,C14)*3+COUNTIF($L$10:$M$19,C14)</f>
        <v>0</v>
      </c>
      <c r="E14" s="13"/>
      <c r="F14" s="48">
        <f t="shared" si="3"/>
        <v>0.70486111111111083</v>
      </c>
      <c r="G14" s="49" t="str">
        <f>$C$12</f>
        <v>UR LA LOUVIERE</v>
      </c>
      <c r="H14" s="50"/>
      <c r="I14" s="51"/>
      <c r="J14" s="52" t="str">
        <f>$C$14</f>
        <v>WASSEIGES</v>
      </c>
      <c r="K14" s="135" t="str">
        <f t="shared" si="0"/>
        <v>/</v>
      </c>
      <c r="L14" s="54" t="str">
        <f t="shared" si="1"/>
        <v>/</v>
      </c>
      <c r="M14" s="54" t="str">
        <f t="shared" si="2"/>
        <v>/</v>
      </c>
    </row>
    <row r="15" spans="1:13" ht="42.75" customHeight="1">
      <c r="A15" s="28"/>
      <c r="B15" s="28"/>
      <c r="C15" s="84"/>
      <c r="D15" s="85"/>
      <c r="E15" s="16"/>
      <c r="F15" s="56">
        <f t="shared" si="3"/>
        <v>0.72222222222222188</v>
      </c>
      <c r="G15" s="57" t="str">
        <f>$C$13</f>
        <v>BX BRUSSELS</v>
      </c>
      <c r="H15" s="50"/>
      <c r="I15" s="51"/>
      <c r="J15" s="58" t="str">
        <f>$C$11</f>
        <v>CR VISSENAKEN</v>
      </c>
      <c r="K15" s="136" t="str">
        <f t="shared" si="0"/>
        <v>/</v>
      </c>
      <c r="L15" s="60" t="str">
        <f t="shared" si="1"/>
        <v>/</v>
      </c>
      <c r="M15" s="60" t="str">
        <f t="shared" si="2"/>
        <v>/</v>
      </c>
    </row>
    <row r="16" spans="1:13" ht="42.75" customHeight="1">
      <c r="A16" s="30"/>
      <c r="B16" s="30"/>
      <c r="C16" s="30"/>
      <c r="D16" s="30"/>
      <c r="E16" s="31"/>
      <c r="F16" s="48">
        <f t="shared" si="3"/>
        <v>0.73958333333333293</v>
      </c>
      <c r="G16" s="49" t="str">
        <f>$C$14</f>
        <v>WASSEIGES</v>
      </c>
      <c r="H16" s="50"/>
      <c r="I16" s="51"/>
      <c r="J16" s="86" t="str">
        <f>$C$10</f>
        <v>RAS ROMEO</v>
      </c>
      <c r="K16" s="135" t="str">
        <f t="shared" si="0"/>
        <v>/</v>
      </c>
      <c r="L16" s="54" t="str">
        <f t="shared" si="1"/>
        <v>/</v>
      </c>
      <c r="M16" s="54" t="str">
        <f t="shared" si="2"/>
        <v>/</v>
      </c>
    </row>
    <row r="17" spans="1:13" ht="42.75" customHeight="1">
      <c r="A17" s="32"/>
      <c r="B17" s="37"/>
      <c r="C17" s="285"/>
      <c r="D17" s="286"/>
      <c r="E17" s="33"/>
      <c r="F17" s="56">
        <f t="shared" si="3"/>
        <v>0.75694444444444398</v>
      </c>
      <c r="G17" s="57" t="str">
        <f>$C$13</f>
        <v>BX BRUSSELS</v>
      </c>
      <c r="H17" s="50"/>
      <c r="I17" s="51"/>
      <c r="J17" s="58" t="str">
        <f>$C$14</f>
        <v>WASSEIGES</v>
      </c>
      <c r="K17" s="136" t="str">
        <f t="shared" si="0"/>
        <v>/</v>
      </c>
      <c r="L17" s="60" t="str">
        <f t="shared" si="1"/>
        <v>/</v>
      </c>
      <c r="M17" s="60" t="str">
        <f t="shared" si="2"/>
        <v>/</v>
      </c>
    </row>
    <row r="18" spans="1:13" ht="42.75" customHeight="1">
      <c r="A18" s="72"/>
      <c r="B18" s="38"/>
      <c r="C18" s="73"/>
      <c r="D18" s="73"/>
      <c r="E18" s="35"/>
      <c r="F18" s="48">
        <f t="shared" si="3"/>
        <v>0.77430555555555503</v>
      </c>
      <c r="G18" s="82" t="str">
        <f>$C$10</f>
        <v>RAS ROMEO</v>
      </c>
      <c r="H18" s="50"/>
      <c r="I18" s="51"/>
      <c r="J18" s="52" t="str">
        <f>$C$12</f>
        <v>UR LA LOUVIERE</v>
      </c>
      <c r="K18" s="135" t="str">
        <f t="shared" si="0"/>
        <v>/</v>
      </c>
      <c r="L18" s="54" t="str">
        <f t="shared" si="1"/>
        <v>/</v>
      </c>
      <c r="M18" s="54" t="str">
        <f t="shared" si="2"/>
        <v>/</v>
      </c>
    </row>
    <row r="19" spans="1:13" ht="42.75" customHeight="1">
      <c r="A19" s="32"/>
      <c r="B19" s="37"/>
      <c r="C19" s="74"/>
      <c r="D19" s="75"/>
      <c r="E19" s="33"/>
      <c r="F19" s="56">
        <f t="shared" si="3"/>
        <v>0.79166666666666607</v>
      </c>
      <c r="G19" s="57" t="str">
        <f>$C$14</f>
        <v>WASSEIGES</v>
      </c>
      <c r="H19" s="50"/>
      <c r="I19" s="51"/>
      <c r="J19" s="58" t="str">
        <f>$C$11</f>
        <v>CR VISSENAKEN</v>
      </c>
      <c r="K19" s="65"/>
      <c r="L19" s="65"/>
      <c r="M19" s="65"/>
    </row>
    <row r="20" spans="1:13" ht="42.75" customHeight="1">
      <c r="A20" s="237"/>
      <c r="B20" s="38"/>
      <c r="C20" s="87"/>
      <c r="D20" s="88"/>
      <c r="E20" s="38"/>
      <c r="F20" s="289"/>
      <c r="G20" s="273"/>
      <c r="H20" s="290"/>
      <c r="I20" s="273"/>
      <c r="J20" s="291"/>
      <c r="K20" s="133"/>
      <c r="L20" s="44"/>
      <c r="M20" s="44"/>
    </row>
    <row r="21" spans="1:13" ht="42.75" customHeight="1">
      <c r="A21" s="18" t="s">
        <v>12</v>
      </c>
      <c r="B21" s="10"/>
      <c r="C21" s="272" t="s">
        <v>24</v>
      </c>
      <c r="D21" s="273"/>
      <c r="E21" s="10"/>
      <c r="F21" s="272" t="str">
        <f>C21</f>
        <v>GROUPE B</v>
      </c>
      <c r="G21" s="276"/>
      <c r="H21" s="272"/>
      <c r="I21" s="276"/>
      <c r="J21" s="272"/>
      <c r="K21" s="134" t="s">
        <v>23</v>
      </c>
      <c r="L21" s="44"/>
      <c r="M21" s="44"/>
    </row>
    <row r="22" spans="1:13" ht="42.75" customHeight="1">
      <c r="A22" s="20">
        <v>2</v>
      </c>
      <c r="B22" s="13"/>
      <c r="C22" s="222" t="s">
        <v>11</v>
      </c>
      <c r="D22" s="222" t="s">
        <v>18</v>
      </c>
      <c r="E22" s="13"/>
      <c r="F22" s="222" t="s">
        <v>19</v>
      </c>
      <c r="G22" s="67" t="s">
        <v>20</v>
      </c>
      <c r="H22" s="292" t="s">
        <v>21</v>
      </c>
      <c r="I22" s="293"/>
      <c r="J22" s="68" t="s">
        <v>22</v>
      </c>
      <c r="K22" s="135" t="str">
        <f t="shared" ref="K22:K30" si="4">IF(AND($H22=$I22,AND(NOT(ISBLANK($I22)),NOT(ISBLANK($I22)))),"ÉGALITÉ",IF($H22&lt;$I22,$J22,IF($H22&gt;$I22,$G22,"/")))</f>
        <v>ÉQUIPE 1</v>
      </c>
      <c r="L22" s="54" t="str">
        <f t="shared" ref="L22:L30" si="5">IF($K22="ÉGALITÉ",$G22,"/")</f>
        <v>/</v>
      </c>
      <c r="M22" s="54" t="str">
        <f t="shared" ref="M22:M30" si="6">IF($K22="ÉGALITÉ",$J22,"/")</f>
        <v>/</v>
      </c>
    </row>
    <row r="23" spans="1:13" ht="42.75" customHeight="1">
      <c r="A23" s="22" t="s">
        <v>13</v>
      </c>
      <c r="B23" s="10"/>
      <c r="C23" s="207" t="s">
        <v>83</v>
      </c>
      <c r="D23" s="55">
        <f>COUNTIF($K$23:$K$32,C23)*3+COUNTIF($L$23:$M$32,C23)</f>
        <v>0</v>
      </c>
      <c r="E23" s="10"/>
      <c r="F23" s="56">
        <v>0.63541666666666663</v>
      </c>
      <c r="G23" s="71" t="str">
        <f>$C$23</f>
        <v>JS ITTROISE</v>
      </c>
      <c r="H23" s="70"/>
      <c r="I23" s="51"/>
      <c r="J23" s="58" t="str">
        <f>$C$24</f>
        <v>CHATELET</v>
      </c>
      <c r="K23" s="136" t="str">
        <f t="shared" si="4"/>
        <v>/</v>
      </c>
      <c r="L23" s="60" t="str">
        <f t="shared" si="5"/>
        <v>/</v>
      </c>
      <c r="M23" s="60" t="str">
        <f t="shared" si="6"/>
        <v>/</v>
      </c>
    </row>
    <row r="24" spans="1:13" ht="42.75" customHeight="1">
      <c r="A24" s="63" t="str">
        <f>IF(OR(A22=1,A22=2,A22=3,A22=4),"SYNTHÉTIQUE","HERBE")</f>
        <v>SYNTHÉTIQUE</v>
      </c>
      <c r="B24" s="13"/>
      <c r="C24" s="155" t="s">
        <v>84</v>
      </c>
      <c r="D24" s="47">
        <f>COUNTIF($K$23:$K$32,C24)*3+COUNTIF($L$23:$M$32,C24)</f>
        <v>0</v>
      </c>
      <c r="E24" s="13"/>
      <c r="F24" s="48">
        <f t="shared" ref="F24:F32" si="7">F23+$A$4+$A$6</f>
        <v>0.65277777777777768</v>
      </c>
      <c r="G24" s="69" t="str">
        <f>$C$25</f>
        <v>KESSEL-LO</v>
      </c>
      <c r="H24" s="70"/>
      <c r="I24" s="51"/>
      <c r="J24" s="52" t="str">
        <f>$C$26</f>
        <v>RCS BRAINOIS</v>
      </c>
      <c r="K24" s="135" t="str">
        <f t="shared" si="4"/>
        <v>/</v>
      </c>
      <c r="L24" s="54" t="str">
        <f t="shared" si="5"/>
        <v>/</v>
      </c>
      <c r="M24" s="54" t="str">
        <f t="shared" si="6"/>
        <v>/</v>
      </c>
    </row>
    <row r="25" spans="1:13" ht="42.75" customHeight="1">
      <c r="A25" s="64"/>
      <c r="B25" s="16"/>
      <c r="C25" s="205" t="s">
        <v>92</v>
      </c>
      <c r="D25" s="55">
        <f>COUNTIF($K$23:$K$32,C25)*3+COUNTIF($L$23:$M$32,C25)</f>
        <v>0</v>
      </c>
      <c r="E25" s="10"/>
      <c r="F25" s="56">
        <f t="shared" si="7"/>
        <v>0.67013888888888873</v>
      </c>
      <c r="G25" s="71" t="str">
        <f>$C$24</f>
        <v>CHATELET</v>
      </c>
      <c r="H25" s="70"/>
      <c r="I25" s="51"/>
      <c r="J25" s="58" t="str">
        <f>$C$25</f>
        <v>KESSEL-LO</v>
      </c>
      <c r="K25" s="136" t="str">
        <f t="shared" si="4"/>
        <v>/</v>
      </c>
      <c r="L25" s="60" t="str">
        <f t="shared" si="5"/>
        <v>/</v>
      </c>
      <c r="M25" s="60" t="str">
        <f t="shared" si="6"/>
        <v>/</v>
      </c>
    </row>
    <row r="26" spans="1:13" ht="42.75" customHeight="1">
      <c r="A26" s="30"/>
      <c r="B26" s="31"/>
      <c r="C26" s="206" t="s">
        <v>133</v>
      </c>
      <c r="D26" s="47">
        <f>COUNTIF($K$23:$K$32,C26)*3+COUNTIF($L$23:$M$32,C26)</f>
        <v>0</v>
      </c>
      <c r="E26" s="13"/>
      <c r="F26" s="48">
        <f t="shared" si="7"/>
        <v>0.68749999999999978</v>
      </c>
      <c r="G26" s="69" t="str">
        <f>$C$23</f>
        <v>JS ITTROISE</v>
      </c>
      <c r="H26" s="70"/>
      <c r="I26" s="51"/>
      <c r="J26" s="52" t="str">
        <f>$C$26</f>
        <v>RCS BRAINOIS</v>
      </c>
      <c r="K26" s="135" t="str">
        <f t="shared" si="4"/>
        <v>/</v>
      </c>
      <c r="L26" s="54" t="str">
        <f t="shared" si="5"/>
        <v>/</v>
      </c>
      <c r="M26" s="54" t="str">
        <f t="shared" si="6"/>
        <v>/</v>
      </c>
    </row>
    <row r="27" spans="1:13" ht="42.75" customHeight="1">
      <c r="A27" s="28"/>
      <c r="B27" s="16"/>
      <c r="C27" s="206" t="s">
        <v>91</v>
      </c>
      <c r="D27" s="55">
        <f>COUNTIF($K$23:$K$32,C27)*3+COUNTIF($L$23:$M$32,C27)</f>
        <v>0</v>
      </c>
      <c r="E27" s="10"/>
      <c r="F27" s="56">
        <f t="shared" si="7"/>
        <v>0.70486111111111083</v>
      </c>
      <c r="G27" s="71" t="str">
        <f>$C$25</f>
        <v>KESSEL-LO</v>
      </c>
      <c r="H27" s="70"/>
      <c r="I27" s="51"/>
      <c r="J27" s="58" t="str">
        <f>$C$27</f>
        <v>ARQUET</v>
      </c>
      <c r="K27" s="136" t="str">
        <f t="shared" si="4"/>
        <v>/</v>
      </c>
      <c r="L27" s="60" t="str">
        <f t="shared" si="5"/>
        <v>/</v>
      </c>
      <c r="M27" s="60" t="str">
        <f t="shared" si="6"/>
        <v>/</v>
      </c>
    </row>
    <row r="28" spans="1:13" ht="42.75" customHeight="1">
      <c r="A28" s="30"/>
      <c r="B28" s="30"/>
      <c r="C28" s="90"/>
      <c r="D28" s="91"/>
      <c r="E28" s="31"/>
      <c r="F28" s="48">
        <f t="shared" si="7"/>
        <v>0.72222222222222188</v>
      </c>
      <c r="G28" s="69" t="str">
        <f>$C$26</f>
        <v>RCS BRAINOIS</v>
      </c>
      <c r="H28" s="70"/>
      <c r="I28" s="51"/>
      <c r="J28" s="52" t="str">
        <f>$C$24</f>
        <v>CHATELET</v>
      </c>
      <c r="K28" s="135" t="str">
        <f t="shared" si="4"/>
        <v>/</v>
      </c>
      <c r="L28" s="54" t="str">
        <f t="shared" si="5"/>
        <v>/</v>
      </c>
      <c r="M28" s="54" t="str">
        <f t="shared" si="6"/>
        <v>/</v>
      </c>
    </row>
    <row r="29" spans="1:13" ht="42.75" customHeight="1">
      <c r="A29" s="32"/>
      <c r="B29" s="37"/>
      <c r="C29" s="285"/>
      <c r="D29" s="286"/>
      <c r="E29" s="33"/>
      <c r="F29" s="56">
        <f t="shared" si="7"/>
        <v>0.73958333333333293</v>
      </c>
      <c r="G29" s="71" t="str">
        <f>$C$27</f>
        <v>ARQUET</v>
      </c>
      <c r="H29" s="70"/>
      <c r="I29" s="51"/>
      <c r="J29" s="58" t="str">
        <f>$C$23</f>
        <v>JS ITTROISE</v>
      </c>
      <c r="K29" s="136" t="str">
        <f t="shared" si="4"/>
        <v>/</v>
      </c>
      <c r="L29" s="60" t="str">
        <f t="shared" si="5"/>
        <v>/</v>
      </c>
      <c r="M29" s="60" t="str">
        <f t="shared" si="6"/>
        <v>/</v>
      </c>
    </row>
    <row r="30" spans="1:13" ht="42.75" customHeight="1">
      <c r="A30" s="72"/>
      <c r="B30" s="38"/>
      <c r="C30" s="73"/>
      <c r="D30" s="73"/>
      <c r="E30" s="35"/>
      <c r="F30" s="48">
        <f t="shared" si="7"/>
        <v>0.75694444444444398</v>
      </c>
      <c r="G30" s="69" t="str">
        <f>$C$26</f>
        <v>RCS BRAINOIS</v>
      </c>
      <c r="H30" s="70"/>
      <c r="I30" s="51"/>
      <c r="J30" s="52" t="str">
        <f>$C$27</f>
        <v>ARQUET</v>
      </c>
      <c r="K30" s="135" t="str">
        <f t="shared" si="4"/>
        <v>/</v>
      </c>
      <c r="L30" s="54" t="str">
        <f t="shared" si="5"/>
        <v>/</v>
      </c>
      <c r="M30" s="54" t="str">
        <f t="shared" si="6"/>
        <v>/</v>
      </c>
    </row>
    <row r="31" spans="1:13" ht="42.75" customHeight="1">
      <c r="A31" s="32"/>
      <c r="B31" s="37"/>
      <c r="C31" s="74"/>
      <c r="D31" s="75"/>
      <c r="E31" s="33"/>
      <c r="F31" s="56">
        <f t="shared" si="7"/>
        <v>0.77430555555555503</v>
      </c>
      <c r="G31" s="71" t="str">
        <f>$C$23</f>
        <v>JS ITTROISE</v>
      </c>
      <c r="H31" s="70"/>
      <c r="I31" s="51"/>
      <c r="J31" s="58" t="str">
        <f>$C$25</f>
        <v>KESSEL-LO</v>
      </c>
      <c r="K31" s="92"/>
      <c r="L31" s="93"/>
      <c r="M31" s="93"/>
    </row>
    <row r="32" spans="1:13" ht="42.75" customHeight="1">
      <c r="A32" s="76"/>
      <c r="B32" s="38"/>
      <c r="C32" s="77"/>
      <c r="D32" s="78"/>
      <c r="E32" s="35"/>
      <c r="F32" s="48">
        <f t="shared" si="7"/>
        <v>0.79166666666666607</v>
      </c>
      <c r="G32" s="69" t="str">
        <f>$C$27</f>
        <v>ARQUET</v>
      </c>
      <c r="H32" s="70"/>
      <c r="I32" s="51"/>
      <c r="J32" s="52" t="str">
        <f>$C$24</f>
        <v>CHATELET</v>
      </c>
      <c r="K32" s="98"/>
      <c r="L32" s="34"/>
      <c r="M32" s="34"/>
    </row>
    <row r="33" spans="1:10" ht="42.75" customHeight="1">
      <c r="A33" s="231"/>
      <c r="B33" s="232"/>
      <c r="C33" s="296"/>
      <c r="D33" s="296"/>
      <c r="E33" s="232"/>
      <c r="F33" s="228"/>
      <c r="G33" s="229"/>
      <c r="H33" s="230"/>
      <c r="I33" s="230"/>
      <c r="J33" s="229"/>
    </row>
    <row r="34" spans="1:10" ht="42.75" customHeight="1">
      <c r="A34" s="242"/>
      <c r="B34" s="232"/>
      <c r="C34" s="224"/>
      <c r="D34" s="224"/>
      <c r="E34" s="232"/>
      <c r="F34" s="228"/>
      <c r="G34" s="229"/>
      <c r="H34" s="230"/>
      <c r="I34" s="230"/>
      <c r="J34" s="229"/>
    </row>
    <row r="35" spans="1:10" ht="42.75" customHeight="1">
      <c r="A35" s="231"/>
      <c r="B35" s="232"/>
      <c r="C35" s="225"/>
      <c r="D35" s="227"/>
      <c r="E35" s="232"/>
      <c r="F35" s="228"/>
      <c r="G35" s="229"/>
      <c r="H35" s="230"/>
      <c r="I35" s="230"/>
      <c r="J35" s="229"/>
    </row>
  </sheetData>
  <mergeCells count="12">
    <mergeCell ref="A1:A2"/>
    <mergeCell ref="C8:D8"/>
    <mergeCell ref="F8:J8"/>
    <mergeCell ref="H9:I9"/>
    <mergeCell ref="C33:D33"/>
    <mergeCell ref="C1:E1"/>
    <mergeCell ref="C17:D17"/>
    <mergeCell ref="F20:J20"/>
    <mergeCell ref="C21:D21"/>
    <mergeCell ref="F21:J21"/>
    <mergeCell ref="H22:I22"/>
    <mergeCell ref="C29:D29"/>
  </mergeCells>
  <pageMargins left="0.75" right="0.75" top="1" bottom="1" header="0.5" footer="0.5"/>
  <pageSetup scale="42" orientation="portrait" r:id="rId1"/>
  <headerFooter>
    <oddFooter>&amp;L&amp;"Helvetica,Regular"&amp;12&amp;K000000	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28"/>
  <sheetViews>
    <sheetView topLeftCell="C7" workbookViewId="0">
      <selection activeCell="B24" sqref="B24"/>
    </sheetView>
  </sheetViews>
  <sheetFormatPr baseColWidth="10" defaultRowHeight="15"/>
  <cols>
    <col min="1" max="1" width="19.19921875" customWidth="1"/>
    <col min="3" max="3" width="19.19921875" customWidth="1"/>
    <col min="4" max="4" width="7" customWidth="1"/>
    <col min="5" max="5" width="15.69921875" customWidth="1"/>
    <col min="6" max="7" width="19.19921875" customWidth="1"/>
    <col min="8" max="9" width="6.19921875" customWidth="1"/>
    <col min="10" max="10" width="19.19921875" customWidth="1"/>
  </cols>
  <sheetData>
    <row r="1" spans="1:10" ht="42.75" customHeight="1">
      <c r="A1" s="267" t="s">
        <v>98</v>
      </c>
      <c r="B1" s="10"/>
      <c r="C1" s="270" t="s">
        <v>168</v>
      </c>
      <c r="D1" s="271"/>
      <c r="E1" s="271"/>
      <c r="F1" s="5"/>
      <c r="G1" s="28"/>
      <c r="H1" s="28"/>
      <c r="I1" s="28"/>
      <c r="J1" s="28"/>
    </row>
    <row r="2" spans="1:10" ht="42.75" customHeight="1">
      <c r="A2" s="269"/>
      <c r="B2" s="7"/>
      <c r="C2" s="26"/>
      <c r="D2" s="26"/>
      <c r="E2" s="26"/>
      <c r="F2" s="30"/>
      <c r="G2" s="30"/>
      <c r="H2" s="30"/>
      <c r="I2" s="30"/>
      <c r="J2" s="30"/>
    </row>
    <row r="3" spans="1:10" ht="42.75" customHeight="1">
      <c r="A3" s="39" t="s">
        <v>15</v>
      </c>
      <c r="B3" s="5"/>
      <c r="C3" s="28"/>
      <c r="D3" s="28"/>
      <c r="E3" s="28"/>
      <c r="F3" s="28"/>
      <c r="G3" s="28"/>
      <c r="H3" s="28"/>
      <c r="I3" s="28"/>
      <c r="J3" s="28"/>
    </row>
    <row r="4" spans="1:10" ht="42.75" customHeight="1">
      <c r="A4" s="40">
        <v>2.0833333333333332E-2</v>
      </c>
      <c r="B4" s="7"/>
      <c r="C4" s="30"/>
      <c r="D4" s="30"/>
      <c r="E4" s="30"/>
      <c r="F4" s="30"/>
      <c r="G4" s="30"/>
      <c r="H4" s="30"/>
      <c r="I4" s="30"/>
      <c r="J4" s="30"/>
    </row>
    <row r="5" spans="1:10" ht="42.75" customHeight="1">
      <c r="A5" s="41" t="s">
        <v>16</v>
      </c>
      <c r="B5" s="5"/>
      <c r="C5" s="28"/>
      <c r="D5" s="28"/>
      <c r="E5" s="28"/>
      <c r="F5" s="28"/>
      <c r="G5" s="28"/>
      <c r="H5" s="28"/>
      <c r="I5" s="28"/>
      <c r="J5" s="28"/>
    </row>
    <row r="6" spans="1:10" ht="42.75" customHeight="1">
      <c r="A6" s="40">
        <v>3.472222222222222E-3</v>
      </c>
      <c r="B6" s="7"/>
      <c r="C6" s="30"/>
      <c r="D6" s="30"/>
      <c r="E6" s="30"/>
      <c r="F6" s="30"/>
      <c r="G6" s="30"/>
      <c r="H6" s="30"/>
      <c r="I6" s="30"/>
      <c r="J6" s="30"/>
    </row>
    <row r="7" spans="1:10" ht="42.75" customHeight="1">
      <c r="A7" s="15"/>
      <c r="B7" s="28"/>
      <c r="C7" s="42"/>
      <c r="D7" s="42"/>
      <c r="E7" s="28"/>
      <c r="F7" s="42"/>
      <c r="G7" s="42"/>
      <c r="H7" s="42"/>
      <c r="I7" s="42"/>
      <c r="J7" s="42"/>
    </row>
    <row r="8" spans="1:10" ht="42.75" customHeight="1">
      <c r="A8" s="18" t="s">
        <v>12</v>
      </c>
      <c r="B8" s="19"/>
      <c r="C8" s="272" t="s">
        <v>17</v>
      </c>
      <c r="D8" s="273"/>
      <c r="E8" s="13"/>
      <c r="F8" s="272" t="str">
        <f>C8</f>
        <v>GROUPE A</v>
      </c>
      <c r="G8" s="276"/>
      <c r="H8" s="272"/>
      <c r="I8" s="276"/>
      <c r="J8" s="272"/>
    </row>
    <row r="9" spans="1:10" ht="42.75" customHeight="1">
      <c r="A9" s="20">
        <v>1</v>
      </c>
      <c r="B9" s="21"/>
      <c r="C9" s="132" t="s">
        <v>11</v>
      </c>
      <c r="D9" s="132" t="s">
        <v>18</v>
      </c>
      <c r="E9" s="10"/>
      <c r="F9" s="132" t="s">
        <v>19</v>
      </c>
      <c r="G9" s="46" t="s">
        <v>20</v>
      </c>
      <c r="H9" s="277" t="s">
        <v>21</v>
      </c>
      <c r="I9" s="278"/>
      <c r="J9" s="46" t="s">
        <v>22</v>
      </c>
    </row>
    <row r="10" spans="1:10" ht="42.75" customHeight="1">
      <c r="A10" s="22" t="s">
        <v>13</v>
      </c>
      <c r="B10" s="23"/>
      <c r="C10" s="205" t="s">
        <v>106</v>
      </c>
      <c r="D10" s="47">
        <f>COUNTIF($K$10:$K$15,C10)*3+COUNTIF($L$10:$M$15,C10)</f>
        <v>0</v>
      </c>
      <c r="E10" s="13"/>
      <c r="F10" s="48">
        <v>0.8125</v>
      </c>
      <c r="G10" s="49" t="str">
        <f t="shared" ref="G10:G15" si="0">$C$10</f>
        <v>RAS 1</v>
      </c>
      <c r="H10" s="50"/>
      <c r="I10" s="51"/>
      <c r="J10" s="52" t="str">
        <f>$C$11</f>
        <v>BX1</v>
      </c>
    </row>
    <row r="11" spans="1:10" ht="42.75" customHeight="1">
      <c r="A11" s="24" t="str">
        <f>IF(OR(A9=1,A9=2,A9=3,A9=4),"SYNTHÉTIQUE","HERBE")</f>
        <v>SYNTHÉTIQUE</v>
      </c>
      <c r="B11" s="25"/>
      <c r="C11" s="206" t="s">
        <v>174</v>
      </c>
      <c r="D11" s="55">
        <f>COUNTIF($K$10:$K$15,C11)*3+COUNTIF($L$10:$M$15,C11)</f>
        <v>0</v>
      </c>
      <c r="E11" s="10"/>
      <c r="F11" s="56">
        <f>F10+$A$4+$A$6</f>
        <v>0.83680555555555558</v>
      </c>
      <c r="G11" s="57" t="str">
        <f>$C$12</f>
        <v>ANDENNE</v>
      </c>
      <c r="H11" s="50"/>
      <c r="I11" s="51"/>
      <c r="J11" s="58" t="str">
        <f>$C$13</f>
        <v>RCS BRAINOIS</v>
      </c>
    </row>
    <row r="12" spans="1:10" ht="42.75" customHeight="1">
      <c r="A12" s="26"/>
      <c r="B12" s="27"/>
      <c r="C12" s="206" t="s">
        <v>150</v>
      </c>
      <c r="D12" s="47">
        <f>COUNTIF($K$10:$K$15,C12)*3+COUNTIF($L$10:$M$15,C12)</f>
        <v>0</v>
      </c>
      <c r="E12" s="13"/>
      <c r="F12" s="48">
        <f>F11+$A$4+$A$6</f>
        <v>0.86111111111111116</v>
      </c>
      <c r="G12" s="49" t="str">
        <f>$C$11</f>
        <v>BX1</v>
      </c>
      <c r="H12" s="50"/>
      <c r="I12" s="51"/>
      <c r="J12" s="52" t="str">
        <f>$C$13</f>
        <v>RCS BRAINOIS</v>
      </c>
    </row>
    <row r="13" spans="1:10" ht="42.75" customHeight="1">
      <c r="A13" s="28"/>
      <c r="B13" s="29"/>
      <c r="C13" s="206" t="s">
        <v>133</v>
      </c>
      <c r="D13" s="55">
        <f>COUNTIF($K$10:$K$15,C13)*3+COUNTIF($L$10:$M$15,C13)</f>
        <v>0</v>
      </c>
      <c r="E13" s="10"/>
      <c r="F13" s="56">
        <f>F12+$A$4+$A$6</f>
        <v>0.88541666666666674</v>
      </c>
      <c r="G13" s="57" t="str">
        <f t="shared" si="0"/>
        <v>RAS 1</v>
      </c>
      <c r="H13" s="50"/>
      <c r="I13" s="51"/>
      <c r="J13" s="58" t="str">
        <f>$C$12</f>
        <v>ANDENNE</v>
      </c>
    </row>
    <row r="14" spans="1:10" ht="42.75" customHeight="1">
      <c r="A14" s="30"/>
      <c r="B14" s="30"/>
      <c r="C14" s="26"/>
      <c r="D14" s="26"/>
      <c r="E14" s="31"/>
      <c r="F14" s="48">
        <f>F13+$A$4+$A$6</f>
        <v>0.90972222222222232</v>
      </c>
      <c r="G14" s="49" t="str">
        <f>$C$11</f>
        <v>BX1</v>
      </c>
      <c r="H14" s="50"/>
      <c r="I14" s="51"/>
      <c r="J14" s="52" t="str">
        <f>$C$12</f>
        <v>ANDENNE</v>
      </c>
    </row>
    <row r="15" spans="1:10" ht="42.75" customHeight="1">
      <c r="A15" s="28"/>
      <c r="B15" s="28"/>
      <c r="C15" s="28"/>
      <c r="D15" s="28"/>
      <c r="E15" s="16"/>
      <c r="F15" s="56">
        <f>F14+$A$4+$A$6</f>
        <v>0.9340277777777779</v>
      </c>
      <c r="G15" s="57" t="str">
        <f t="shared" si="0"/>
        <v>RAS 1</v>
      </c>
      <c r="H15" s="50"/>
      <c r="I15" s="51"/>
      <c r="J15" s="58" t="str">
        <f>$C$13</f>
        <v>RCS BRAINOIS</v>
      </c>
    </row>
    <row r="16" spans="1:10" ht="42.75" customHeight="1"/>
    <row r="17" spans="1:10" ht="42.75" customHeight="1">
      <c r="A17" s="18" t="s">
        <v>12</v>
      </c>
      <c r="B17" s="10"/>
      <c r="C17" s="272" t="s">
        <v>24</v>
      </c>
      <c r="D17" s="273"/>
      <c r="E17" s="10"/>
      <c r="F17" s="272" t="str">
        <f>C17</f>
        <v>GROUPE B</v>
      </c>
      <c r="G17" s="276"/>
      <c r="H17" s="272"/>
      <c r="I17" s="276"/>
      <c r="J17" s="272"/>
    </row>
    <row r="18" spans="1:10" ht="42.75" customHeight="1">
      <c r="A18" s="20">
        <v>2</v>
      </c>
      <c r="B18" s="13"/>
      <c r="C18" s="222" t="s">
        <v>11</v>
      </c>
      <c r="D18" s="222" t="s">
        <v>18</v>
      </c>
      <c r="E18" s="13"/>
      <c r="F18" s="222" t="s">
        <v>19</v>
      </c>
      <c r="G18" s="46" t="s">
        <v>20</v>
      </c>
      <c r="H18" s="277" t="s">
        <v>21</v>
      </c>
      <c r="I18" s="278"/>
      <c r="J18" s="46" t="s">
        <v>22</v>
      </c>
    </row>
    <row r="19" spans="1:10" ht="42.75" customHeight="1">
      <c r="A19" s="22" t="s">
        <v>13</v>
      </c>
      <c r="B19" s="10"/>
      <c r="C19" s="211" t="s">
        <v>122</v>
      </c>
      <c r="D19" s="55">
        <f>COUNTIF($K$19:$K$24,C19)*3+COUNTIF($L$19:$M$24,C19)</f>
        <v>0</v>
      </c>
      <c r="E19" s="10"/>
      <c r="F19" s="56">
        <v>0.8125</v>
      </c>
      <c r="G19" s="57" t="str">
        <f t="shared" ref="G19:G24" si="1">$C$19</f>
        <v>RAS 2</v>
      </c>
      <c r="H19" s="50"/>
      <c r="I19" s="51"/>
      <c r="J19" s="58" t="str">
        <f>$C$20</f>
        <v>BX2</v>
      </c>
    </row>
    <row r="20" spans="1:10" ht="42.75" customHeight="1">
      <c r="A20" s="63" t="str">
        <f>IF(OR(A18=1,A18=2,A18=3,A18=4),"SYNTHÉTIQUE","HERBE")</f>
        <v>SYNTHÉTIQUE</v>
      </c>
      <c r="B20" s="13"/>
      <c r="C20" s="212" t="s">
        <v>149</v>
      </c>
      <c r="D20" s="47">
        <f>COUNTIF($K$19:$K$24,C20)*3+COUNTIF($L$19:$M$24,C20)</f>
        <v>0</v>
      </c>
      <c r="E20" s="13"/>
      <c r="F20" s="48">
        <f>F19+$A$4+$A$6</f>
        <v>0.83680555555555558</v>
      </c>
      <c r="G20" s="49" t="str">
        <f>$C$21</f>
        <v>WASSEIGES</v>
      </c>
      <c r="H20" s="50"/>
      <c r="I20" s="51"/>
      <c r="J20" s="52" t="str">
        <f>$C$22</f>
        <v>RAS 3</v>
      </c>
    </row>
    <row r="21" spans="1:10" ht="42.75" customHeight="1">
      <c r="A21" s="64"/>
      <c r="B21" s="16"/>
      <c r="C21" s="154" t="s">
        <v>32</v>
      </c>
      <c r="D21" s="55">
        <f>COUNTIF($K$19:$K$24,C21)*3+COUNTIF($L$19:$M$24,C21)</f>
        <v>0</v>
      </c>
      <c r="E21" s="10"/>
      <c r="F21" s="56">
        <f>F20+$A$4+$A$6</f>
        <v>0.86111111111111116</v>
      </c>
      <c r="G21" s="57" t="str">
        <f>$C$20</f>
        <v>BX2</v>
      </c>
      <c r="H21" s="50"/>
      <c r="I21" s="51"/>
      <c r="J21" s="58" t="str">
        <f>$C$22</f>
        <v>RAS 3</v>
      </c>
    </row>
    <row r="22" spans="1:10" ht="42.75" customHeight="1">
      <c r="A22" s="30"/>
      <c r="B22" s="31"/>
      <c r="C22" s="213" t="s">
        <v>230</v>
      </c>
      <c r="D22" s="47">
        <f>COUNTIF($K$19:$K$24,C22)*3+COUNTIF($L$19:$M$24,C22)</f>
        <v>0</v>
      </c>
      <c r="E22" s="13"/>
      <c r="F22" s="48">
        <f>F21+$A$4+$A$6</f>
        <v>0.88541666666666674</v>
      </c>
      <c r="G22" s="49" t="str">
        <f t="shared" si="1"/>
        <v>RAS 2</v>
      </c>
      <c r="H22" s="50"/>
      <c r="I22" s="51"/>
      <c r="J22" s="52" t="str">
        <f>$C$21</f>
        <v>WASSEIGES</v>
      </c>
    </row>
    <row r="23" spans="1:10" ht="42.75" customHeight="1">
      <c r="A23" s="28"/>
      <c r="B23" s="28"/>
      <c r="C23" s="64"/>
      <c r="D23" s="64"/>
      <c r="E23" s="16"/>
      <c r="F23" s="56">
        <f>F22+$A$4+$A$6</f>
        <v>0.90972222222222232</v>
      </c>
      <c r="G23" s="57" t="str">
        <f>$C$20</f>
        <v>BX2</v>
      </c>
      <c r="H23" s="50"/>
      <c r="I23" s="51"/>
      <c r="J23" s="58" t="str">
        <f>$C$21</f>
        <v>WASSEIGES</v>
      </c>
    </row>
    <row r="24" spans="1:10" ht="42.75" customHeight="1">
      <c r="A24" s="30"/>
      <c r="B24" s="30"/>
      <c r="C24" s="30"/>
      <c r="D24" s="30"/>
      <c r="E24" s="31"/>
      <c r="F24" s="48">
        <f>F23+$A$4+$A$6</f>
        <v>0.9340277777777779</v>
      </c>
      <c r="G24" s="49" t="str">
        <f t="shared" si="1"/>
        <v>RAS 2</v>
      </c>
      <c r="H24" s="50"/>
      <c r="I24" s="51"/>
      <c r="J24" s="52" t="str">
        <f>$C$22</f>
        <v>RAS 3</v>
      </c>
    </row>
    <row r="25" spans="1:10" ht="42.75" customHeight="1">
      <c r="A25" s="231"/>
      <c r="B25" s="232"/>
      <c r="C25" s="296"/>
      <c r="D25" s="296"/>
      <c r="E25" s="232"/>
      <c r="F25" s="228"/>
      <c r="G25" s="229"/>
      <c r="H25" s="230"/>
      <c r="I25" s="230"/>
      <c r="J25" s="229"/>
    </row>
    <row r="26" spans="1:10" ht="42.75" customHeight="1">
      <c r="A26" s="242"/>
      <c r="B26" s="232"/>
      <c r="C26" s="224"/>
      <c r="D26" s="224"/>
      <c r="E26" s="232"/>
      <c r="F26" s="228"/>
      <c r="G26" s="229"/>
      <c r="H26" s="230"/>
      <c r="I26" s="230"/>
      <c r="J26" s="229"/>
    </row>
    <row r="27" spans="1:10" ht="42.75" customHeight="1">
      <c r="A27" s="231"/>
      <c r="B27" s="232"/>
      <c r="C27" s="225"/>
      <c r="D27" s="227"/>
      <c r="E27" s="232"/>
      <c r="F27" s="228"/>
      <c r="G27" s="229"/>
      <c r="H27" s="230"/>
      <c r="I27" s="230"/>
      <c r="J27" s="229"/>
    </row>
    <row r="28" spans="1:10" ht="42.75" customHeight="1">
      <c r="A28" s="243"/>
      <c r="B28" s="232"/>
      <c r="C28" s="225"/>
      <c r="D28" s="227"/>
      <c r="E28" s="232"/>
      <c r="F28" s="228"/>
      <c r="G28" s="229"/>
      <c r="H28" s="230"/>
      <c r="I28" s="230"/>
      <c r="J28" s="229"/>
    </row>
  </sheetData>
  <mergeCells count="9">
    <mergeCell ref="C25:D25"/>
    <mergeCell ref="H18:I18"/>
    <mergeCell ref="A1:A2"/>
    <mergeCell ref="C1:E1"/>
    <mergeCell ref="C8:D8"/>
    <mergeCell ref="F8:J8"/>
    <mergeCell ref="H9:I9"/>
    <mergeCell ref="C17:D17"/>
    <mergeCell ref="F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COULEURS DES EQUIPES </vt:lpstr>
      <vt:lpstr>ÉQUIPES_PARTICIPANTS - Tableau </vt:lpstr>
      <vt:lpstr>U6_FESTIFOOT - Tableau 2</vt:lpstr>
      <vt:lpstr>U07_DÉBUTANTS - Tableau 2</vt:lpstr>
      <vt:lpstr>U08_DIABLOTINS - Tableau 2</vt:lpstr>
      <vt:lpstr>U9_DIABLOTINS - Tableau 2</vt:lpstr>
      <vt:lpstr>U10_PRÉMINIMES - Tableau 2</vt:lpstr>
      <vt:lpstr>U11_PRÉMINIMES - Tableau 2</vt:lpstr>
      <vt:lpstr>U12_MINIMES - Tableau 2</vt:lpstr>
      <vt:lpstr>U13_MINIMES - Tableau 2</vt:lpstr>
      <vt:lpstr>U14  CADET  - Tableau 2</vt:lpstr>
      <vt:lpstr>U17 - Tableau 2</vt:lpstr>
      <vt:lpstr>U15 - Tableau 2</vt:lpstr>
      <vt:lpstr>DAMES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vinciane paul</dc:creator>
  <cp:lastModifiedBy>paul</cp:lastModifiedBy>
  <cp:lastPrinted>2019-04-29T15:24:15Z</cp:lastPrinted>
  <dcterms:created xsi:type="dcterms:W3CDTF">2017-04-04T07:47:13Z</dcterms:created>
  <dcterms:modified xsi:type="dcterms:W3CDTF">2019-05-04T06:28:24Z</dcterms:modified>
</cp:coreProperties>
</file>